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Income sttmt" sheetId="1" r:id="rId1"/>
    <sheet name="Bal Sheet" sheetId="2" r:id="rId2"/>
    <sheet name="Equity" sheetId="3" r:id="rId3"/>
    <sheet name="cash" sheetId="4" r:id="rId4"/>
    <sheet name="Notes"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a">'[14]FF-13'!#REF!</definedName>
    <definedName name="\c">'[20]FF-21(a)'!#REF!</definedName>
    <definedName name="__123Graph_APIS" hidden="1">'[26]D'!$B$7:$B$18</definedName>
    <definedName name="__123Graph_ATEILMRKTE" hidden="1">'[26]D'!$B$27:$B$31</definedName>
    <definedName name="__123Graph_ATEILMRKTE2" hidden="1">'[26]D'!$B$27:$B$31</definedName>
    <definedName name="__123Graph_BPIS" hidden="1">'[26]D'!$C$7:$C$18</definedName>
    <definedName name="__123Graph_CPIS" hidden="1">'[26]D'!$D$7:$D$18</definedName>
    <definedName name="__123Graph_DPIS" hidden="1">'[26]D'!$E$7:$E$18</definedName>
    <definedName name="__123Graph_XPIS" hidden="1">'[26]D'!$A$7:$A$18</definedName>
    <definedName name="__123Graph_XTEILMRKTE2" hidden="1">'[26]D'!$A$27:$A$31</definedName>
    <definedName name="_Key1" hidden="1">#REF!</definedName>
    <definedName name="_Key2" hidden="1">#REF!</definedName>
    <definedName name="_Order1" hidden="1">255</definedName>
    <definedName name="_Order2" hidden="1">0</definedName>
    <definedName name="_Regression_Int" hidden="1">1</definedName>
    <definedName name="_Sort" hidden="1">#REF!</definedName>
    <definedName name="A">'[3]A3-1'!$Y$6</definedName>
    <definedName name="AA">'[9]BPR'!$F$11</definedName>
    <definedName name="aaa">'[13]BPR'!$F$11</definedName>
    <definedName name="adada">'[40]A3-1'!$A$1</definedName>
    <definedName name="analysisde1">'[12]gl'!#REF!</definedName>
    <definedName name="analysisde2">'[12]gl'!#REF!</definedName>
    <definedName name="appendix1">'[12]gl'!#REF!</definedName>
    <definedName name="appendix2_1">'[12]gl'!#REF!</definedName>
    <definedName name="appendix2_2">'[12]gl'!#REF!</definedName>
    <definedName name="awps">'[17]FF-6'!$A$5:$K$9</definedName>
    <definedName name="B">'[39]A3-1'!$F$10</definedName>
    <definedName name="balancinga">'[5]Disposal'!$J$43</definedName>
    <definedName name="CA">'[27]MFA'!$A$1:$L$25</definedName>
    <definedName name="capital">'[5]CA'!$N$49</definedName>
    <definedName name="Chargeable">'[30]1 LeadSchedule'!#REF!</definedName>
    <definedName name="cnew">'[16]FSA'!$A$1</definedName>
    <definedName name="Con">#REF!</definedName>
    <definedName name="cost">'[19]addl cost'!$A$3:$M$37</definedName>
    <definedName name="Coy_cell">#REF!</definedName>
    <definedName name="Coy_name">#REF!</definedName>
    <definedName name="cvhcg">#REF!</definedName>
    <definedName name="d">'[23]PA'!$G$7</definedName>
    <definedName name="Data">'[9]BPR'!$F$11</definedName>
    <definedName name="DATABASE">'[15]FF-2'!#REF!</definedName>
    <definedName name="Date">#REF!</definedName>
    <definedName name="depn">'[5]SCH B'!$G$32</definedName>
    <definedName name="dfaterkha">'[24]PA'!$E$7</definedName>
    <definedName name="dfd">'[10]FF-3'!$A$9:$K$11</definedName>
    <definedName name="dfg">#REF!</definedName>
    <definedName name="e">'[6]BPR'!$H$7</definedName>
    <definedName name="esrt">'[34]BPR'!$F$11</definedName>
    <definedName name="esther">'[17]FF-6'!$A$5:$K$9</definedName>
    <definedName name="f">'[25]U-50'!$F$8</definedName>
    <definedName name="FA">'[28]BPR'!$F$11</definedName>
    <definedName name="fdgf">#REF!</definedName>
    <definedName name="flo">'[31]gl'!#REF!</definedName>
    <definedName name="FMC1">'[29]CA'!$1:$10</definedName>
    <definedName name="FOR_THE_YEAR_ENDED_31_DECEMBER_2001" localSheetId="4">YEAR</definedName>
    <definedName name="FOR_THE_YEAR_ENDED_31_DECEMBER_2001">YEAR</definedName>
    <definedName name="FPSB">'[41]A3-1'!$A$1</definedName>
    <definedName name="fsdgs">#REF!</definedName>
    <definedName name="furniture8">'[5]Addition'!$F$22</definedName>
    <definedName name="here">#REF!</definedName>
    <definedName name="hi">#REF!</definedName>
    <definedName name="interest">'[5]SCH B'!$G$22</definedName>
    <definedName name="JDD644">'[5]HP'!$F$38</definedName>
    <definedName name="jj">#REF!</definedName>
    <definedName name="l">#REF!</definedName>
    <definedName name="legal">'[5]SCH 4 - 7'!$G$29</definedName>
    <definedName name="lossd">'[5]Disposal'!$E$51</definedName>
    <definedName name="monthcode">'[18]U'!#REF!</definedName>
    <definedName name="NAME">'[3]A3-1'!$C$1</definedName>
    <definedName name="OCT">'[10]FF-3'!$A$9:$K$11</definedName>
    <definedName name="OCT334">'[10]FF-3'!$1:$8</definedName>
    <definedName name="office10">'[5]Addition'!$G$53</definedName>
    <definedName name="office12">'[5]Addition'!$H$53</definedName>
    <definedName name="office40">'[5]Addition'!$I$53</definedName>
    <definedName name="other">'[33]gl'!#REF!</definedName>
    <definedName name="pa">'[22]FF-2'!$A$1:$K$88</definedName>
    <definedName name="PP">'[9]BPR'!$F$11</definedName>
    <definedName name="pphg">#REF!</definedName>
    <definedName name="_xlnm.Print_Area" localSheetId="1">'Bal Sheet'!$A$1:$F$58</definedName>
    <definedName name="_xlnm.Print_Area" localSheetId="3">'cash'!$A$1:$F$39</definedName>
    <definedName name="_xlnm.Print_Area" localSheetId="0">'Income sttmt'!$A$1:$J$58</definedName>
    <definedName name="_xlnm.Print_Area" localSheetId="4">'Notes'!$A$1:$I$249</definedName>
    <definedName name="PRINT_AREA_MI">'[8]FF-2(1)'!$A$9:$K$9</definedName>
    <definedName name="Print_Titles_MI">#REF!</definedName>
    <definedName name="profit">'[5]SCH B'!$G$58</definedName>
    <definedName name="qeqwe">'[37]B'!$C$7</definedName>
    <definedName name="REFER">'[5]FA_Rec'!$A$33</definedName>
    <definedName name="sad" hidden="1">#REF!</definedName>
    <definedName name="sdfsdq">#REF!</definedName>
    <definedName name="Title">#REF!</definedName>
    <definedName name="trialbal1">'[12]gl'!#REF!</definedName>
    <definedName name="tyu">'[36]B'!$C$7</definedName>
    <definedName name="u">'[36]B'!$D$7</definedName>
    <definedName name="uj">'[36]FSA'!$A$1</definedName>
    <definedName name="wps">'[21]FF-6'!$A$5:$K$9</definedName>
    <definedName name="wqewqs">#REF!</definedName>
    <definedName name="WUERTH__MALAYSIA__SDN_BHD">#N/A</definedName>
    <definedName name="YA">'[1]A2-3'!$D$5</definedName>
    <definedName name="YE">'[3]A3-1'!$C$2</definedName>
    <definedName name="YIE">'[35]B'!$C$7</definedName>
    <definedName name="you">'[30]1 LeadSchedule'!#REF!</definedName>
    <definedName name="YTD_DEPRN">'[19]accumdeprn'!$A$3:$M$36</definedName>
  </definedNames>
  <calcPr fullCalcOnLoad="1"/>
</workbook>
</file>

<file path=xl/sharedStrings.xml><?xml version="1.0" encoding="utf-8"?>
<sst xmlns="http://schemas.openxmlformats.org/spreadsheetml/2006/main" count="275" uniqueCount="187">
  <si>
    <t>Revenue</t>
  </si>
  <si>
    <t>Taxation</t>
  </si>
  <si>
    <t>Inventories</t>
  </si>
  <si>
    <t>Share</t>
  </si>
  <si>
    <t>Company No. 593649-H</t>
  </si>
  <si>
    <t>(The figures have not been audited)</t>
  </si>
  <si>
    <t>Individual Quarter</t>
  </si>
  <si>
    <t>Cummulative Quarter</t>
  </si>
  <si>
    <t>Preceding Year</t>
  </si>
  <si>
    <t>Current Year</t>
  </si>
  <si>
    <t>Corresponding</t>
  </si>
  <si>
    <t>Quarter</t>
  </si>
  <si>
    <t>To Date</t>
  </si>
  <si>
    <t>RM'000</t>
  </si>
  <si>
    <t>Operating expenses</t>
  </si>
  <si>
    <t>Other operating income</t>
  </si>
  <si>
    <t>Profit from operations</t>
  </si>
  <si>
    <t>Finance cost</t>
  </si>
  <si>
    <t>Profit before tax</t>
  </si>
  <si>
    <t xml:space="preserve">Profit after tax </t>
  </si>
  <si>
    <t>Pre-acquisition profits</t>
  </si>
  <si>
    <t>Net profit for the period</t>
  </si>
  <si>
    <t>Basic earnings per share (sen)</t>
  </si>
  <si>
    <t>Diluted earnings per share (sen)</t>
  </si>
  <si>
    <t>Note:</t>
  </si>
  <si>
    <t>As At</t>
  </si>
  <si>
    <t>Property, plant and equipment</t>
  </si>
  <si>
    <t>Current assets</t>
  </si>
  <si>
    <t>Marketable securities</t>
  </si>
  <si>
    <t>Cash and bank balances</t>
  </si>
  <si>
    <t>Current liabilities</t>
  </si>
  <si>
    <t>Short term borrowings</t>
  </si>
  <si>
    <t>Share capital</t>
  </si>
  <si>
    <t>*</t>
  </si>
  <si>
    <t>Shareholders' funds</t>
  </si>
  <si>
    <t>Note :</t>
  </si>
  <si>
    <t>* Represents RM2</t>
  </si>
  <si>
    <t>CONDENSED CONSOLIDATED STATEMENT OF CHANGES IN EQUITY</t>
  </si>
  <si>
    <t>Retained</t>
  </si>
  <si>
    <t>Capital</t>
  </si>
  <si>
    <t>Profits</t>
  </si>
  <si>
    <t>Total</t>
  </si>
  <si>
    <t>SELECTED EXPLANATORY NOTES</t>
  </si>
  <si>
    <t>1.</t>
  </si>
  <si>
    <t>2.</t>
  </si>
  <si>
    <t>3.</t>
  </si>
  <si>
    <t>4.</t>
  </si>
  <si>
    <t>5.</t>
  </si>
  <si>
    <t>6.</t>
  </si>
  <si>
    <t>7.</t>
  </si>
  <si>
    <t>8.</t>
  </si>
  <si>
    <t>ended</t>
  </si>
  <si>
    <t>Printing</t>
  </si>
  <si>
    <t>Others</t>
  </si>
  <si>
    <t>9.</t>
  </si>
  <si>
    <t>Valuation of Property, Plant and Equipment</t>
  </si>
  <si>
    <t>10.</t>
  </si>
  <si>
    <t>11.</t>
  </si>
  <si>
    <t>Change In The Composition of The Group</t>
  </si>
  <si>
    <t>12.</t>
  </si>
  <si>
    <t>13.</t>
  </si>
  <si>
    <t>Capital Commitments</t>
  </si>
  <si>
    <t>There is no outstanding capital commitments at the end of the current quarter.</t>
  </si>
  <si>
    <t>14.</t>
  </si>
  <si>
    <t>15.</t>
  </si>
  <si>
    <t>16.</t>
  </si>
  <si>
    <t>17.</t>
  </si>
  <si>
    <t>18.</t>
  </si>
  <si>
    <t>19.</t>
  </si>
  <si>
    <t>20.</t>
  </si>
  <si>
    <t>21.</t>
  </si>
  <si>
    <t>22.</t>
  </si>
  <si>
    <t>Secured</t>
  </si>
  <si>
    <t>Unsecured</t>
  </si>
  <si>
    <t>Group borrowings</t>
  </si>
  <si>
    <t>Short term</t>
  </si>
  <si>
    <t>Long term</t>
  </si>
  <si>
    <t>23.</t>
  </si>
  <si>
    <t>Off Balance Sheet Financial Instruments</t>
  </si>
  <si>
    <t>24.</t>
  </si>
  <si>
    <t>Material Litigation</t>
  </si>
  <si>
    <t>The basic earnings per share for the quarter and cumulative year to date are computed as follow:</t>
  </si>
  <si>
    <t>Net profit for the period (RM'000)</t>
  </si>
  <si>
    <t>CONDENSED CONSOLIDATED CASH FLOW STATEMENT</t>
  </si>
  <si>
    <t>(Unaudited)</t>
  </si>
  <si>
    <t>Net cash from investing activities</t>
  </si>
  <si>
    <t>Net cash from financing activities</t>
  </si>
  <si>
    <t>Net increase in cash and cash equivalents</t>
  </si>
  <si>
    <t>Minority interests</t>
  </si>
  <si>
    <t>Deferred tax liabilities</t>
  </si>
  <si>
    <t>Cash and cash equivalents at beginning of year</t>
  </si>
  <si>
    <t>Cash and cash equivalents at end of year</t>
  </si>
  <si>
    <t>Basis of Preparation</t>
  </si>
  <si>
    <t>Auditors' Report on preceding Annual Financial Statements</t>
  </si>
  <si>
    <t>Comments about Seasonal or Cyclical Factors</t>
  </si>
  <si>
    <t xml:space="preserve">Unusual Items due to their Nature, Size and Incidence </t>
  </si>
  <si>
    <t>Changes in Estimates</t>
  </si>
  <si>
    <t>Debts and Equity Securities</t>
  </si>
  <si>
    <t>Dividends Paid</t>
  </si>
  <si>
    <t>Segmental Information</t>
  </si>
  <si>
    <t>Changes in Contingent Liabilities or Contingent Assets</t>
  </si>
  <si>
    <t>Sale of Unquoted Investments and Properties</t>
  </si>
  <si>
    <t>Long term borrowings</t>
  </si>
  <si>
    <t>Commentary of Prospects</t>
  </si>
  <si>
    <t>As at</t>
  </si>
  <si>
    <t>b)</t>
  </si>
  <si>
    <t xml:space="preserve">   Investment in quoted marketable securities:</t>
  </si>
  <si>
    <t xml:space="preserve">   - At cost</t>
  </si>
  <si>
    <t xml:space="preserve">   - At book value</t>
  </si>
  <si>
    <t xml:space="preserve">   - At market value</t>
  </si>
  <si>
    <t>Share of result of associates</t>
  </si>
  <si>
    <t>Profit after minority interest</t>
  </si>
  <si>
    <t>Deferred tax assets</t>
  </si>
  <si>
    <t>Trade receivables</t>
  </si>
  <si>
    <t>Other receivables</t>
  </si>
  <si>
    <t>Trade payables</t>
  </si>
  <si>
    <t>Other  payables</t>
  </si>
  <si>
    <t>Tax payable</t>
  </si>
  <si>
    <t>31.03.04</t>
  </si>
  <si>
    <t>Balance as at 31 March 2004</t>
  </si>
  <si>
    <t>CONDENSED CONSOLIDATED INCOME STATEMENT</t>
  </si>
  <si>
    <t xml:space="preserve">As At </t>
  </si>
  <si>
    <t>Associates</t>
  </si>
  <si>
    <t>Balance as at 1 October 2003</t>
  </si>
  <si>
    <t xml:space="preserve">Performance Review </t>
  </si>
  <si>
    <t xml:space="preserve">Comment on Material Change in Profit Before Taxation </t>
  </si>
  <si>
    <t>Borrowings and Debt Securities</t>
  </si>
  <si>
    <t>Earnings per share</t>
  </si>
  <si>
    <t xml:space="preserve">6 months </t>
  </si>
  <si>
    <t>Net cash from operating activities</t>
  </si>
  <si>
    <t>PELANGI PUBLISHING GROUP BHD</t>
  </si>
  <si>
    <t>30.09.04</t>
  </si>
  <si>
    <t>Other Investments</t>
  </si>
  <si>
    <t>Goodwill on Consolidation</t>
  </si>
  <si>
    <t>Tax Recoverable</t>
  </si>
  <si>
    <t>Net current assets</t>
  </si>
  <si>
    <t>Share Premium</t>
  </si>
  <si>
    <t>Foreign Exchange Reserves</t>
  </si>
  <si>
    <t>Retained profits</t>
  </si>
  <si>
    <t>31.03.05</t>
  </si>
  <si>
    <t>FOR THE SECOND QUARTER ENDED 31 MARCH 2005</t>
  </si>
  <si>
    <t>CONDENSED CONSOLIDATED  BALANCE SHEET AS AT 31 MARCH 2005</t>
  </si>
  <si>
    <t>Foreign</t>
  </si>
  <si>
    <t xml:space="preserve">Share </t>
  </si>
  <si>
    <t>Exchange</t>
  </si>
  <si>
    <t>Premium</t>
  </si>
  <si>
    <t>Reserve</t>
  </si>
  <si>
    <t>Balance as at 1 October 2004</t>
  </si>
  <si>
    <t>Issuance of shares - Acquisition of Subsidiaries</t>
  </si>
  <si>
    <t>* Represents RM2.00</t>
  </si>
  <si>
    <t>FOR THE FIRST QUARTER ENDED 31 MARCH 2005</t>
  </si>
  <si>
    <t>Balance as at 31 March 2005</t>
  </si>
  <si>
    <t>Financial Period</t>
  </si>
  <si>
    <t>Segment Revenue</t>
  </si>
  <si>
    <t xml:space="preserve">Publishing </t>
  </si>
  <si>
    <t>Total revenue including inter segment sales</t>
  </si>
  <si>
    <t>Elimination of Inter-segment sales</t>
  </si>
  <si>
    <t>Total Revenue</t>
  </si>
  <si>
    <t>Segment Results</t>
  </si>
  <si>
    <t>Profit Forecast &amp; Profit Guarantee</t>
  </si>
  <si>
    <t>Not applicable</t>
  </si>
  <si>
    <t>Income Tax for the current quarter</t>
  </si>
  <si>
    <t>Marketable Quoted Securities</t>
  </si>
  <si>
    <t>Basic</t>
  </si>
  <si>
    <t>Weighted average number of ordinary shares in Issue ('000)</t>
  </si>
  <si>
    <t>Earnings Per Share (sen)</t>
  </si>
  <si>
    <t>Diluted</t>
  </si>
  <si>
    <t>Share Options</t>
  </si>
  <si>
    <t>Dividend payable</t>
  </si>
  <si>
    <t>a) Details of the disposal of marketable securities are as follows</t>
  </si>
  <si>
    <t xml:space="preserve">   - Sales Proceeds</t>
  </si>
  <si>
    <t xml:space="preserve">   - Gain on Disposal</t>
  </si>
  <si>
    <t>31.03.2005</t>
  </si>
  <si>
    <t>Corporate Proposals</t>
  </si>
  <si>
    <t>a) Status of Corporate Proposals</t>
  </si>
  <si>
    <t>b) Status of Utilisation of Proceeds</t>
  </si>
  <si>
    <t>25.</t>
  </si>
  <si>
    <t>Repayment of Term Loan</t>
  </si>
  <si>
    <t>Overseas Expansion Plan</t>
  </si>
  <si>
    <t>Working Capital</t>
  </si>
  <si>
    <t>Listing Expenses</t>
  </si>
  <si>
    <t>Approved</t>
  </si>
  <si>
    <t>Amount</t>
  </si>
  <si>
    <t>Utilised</t>
  </si>
  <si>
    <t>at 31.03.05</t>
  </si>
  <si>
    <t>Unutilised</t>
  </si>
  <si>
    <t>Amortisation of Consolidated Goodwill</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</si>
</sst>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_(* #,##0_);_(* \(#,##0\);_(* &quot;-&quot;??_);_(@_)"/>
    <numFmt numFmtId="174" formatCode="_(* #,##0.0000_);_(* \(#,##0.0000\);_(* &quot;-&quot;??_);_(@_)"/>
    <numFmt numFmtId="175" formatCode="_-* #,##0.0_-;\-* #,##0.0_-;_-* &quot;-&quot;?_-;_-@_-"/>
    <numFmt numFmtId="176" formatCode="_(* #,##0.00_);_(* \(#,##0.00\);_(* &quot;-&quot;_);_(@_)"/>
    <numFmt numFmtId="177" formatCode="#,##0.00;[Red]\(#,##0.00\)"/>
    <numFmt numFmtId="178" formatCode="#,##0.0;[Red]\(#,##0.0\)"/>
    <numFmt numFmtId="179" formatCode="#,##0;[Red]\(#,##0\)"/>
    <numFmt numFmtId="180" formatCode="_-* #,##0.0_-;\-* #,##0.0_-;_-* &quot;-&quot;??_-;_-@_-"/>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quot;$&quot;* #,##0.00_-;\-&quot;$&quot;* #,##0.00_-;_-&quot;$&quot;* &quot;-&quot;??_-;_-@_-"/>
    <numFmt numFmtId="187" formatCode="_(* #,##0.0000_);_(* \(#,##0.0000\);_(* &quot;-&quot;_);_(@_)"/>
    <numFmt numFmtId="188" formatCode="_-* #,##0.000_-;\-* #,##0.000_-;_-* &quot;-&quot;??_-;_-@_-"/>
    <numFmt numFmtId="189" formatCode="_(* #,##0.0_);_(* \(#,##0.0\);_(* &quot;-&quot;?_);_(@_)"/>
    <numFmt numFmtId="190" formatCode="_-* #,##0.000000000000_-;\-* #,##0.000000000000_-;_-* &quot;-&quot;????????????_-;_-@_-"/>
    <numFmt numFmtId="191" formatCode="_(* #,##0.0_);_(* \(#,##0.0\);_(* &quot;-&quot;??_);_(@_)"/>
    <numFmt numFmtId="192" formatCode="General_)"/>
    <numFmt numFmtId="193" formatCode="0.00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_-* #,##0.00\ _F_-;\-* #,##0.00\ _F_-;_-* &quot;-&quot;??\ _F_-;_-@_-"/>
    <numFmt numFmtId="201" formatCode="0.000"/>
    <numFmt numFmtId="202" formatCode="_ * #,##0_ ;_ * \-#,##0_ ;_ * &quot;-&quot;_ ;_ @_ "/>
    <numFmt numFmtId="203" formatCode="_ * ###,0&quot;.&quot;00_ ;_ * \-###,0&quot;.&quot;00_ ;_ * &quot;-&quot;??_ ;_ @_ "/>
    <numFmt numFmtId="204" formatCode="0.00_ "/>
    <numFmt numFmtId="205" formatCode="0_);\(0\)"/>
    <numFmt numFmtId="206" formatCode="0.0"/>
    <numFmt numFmtId="207" formatCode="_(* #,##0.000_);_(* \(#,##0.000\);_(* &quot;-&quot;_);_(@_)"/>
    <numFmt numFmtId="208" formatCode="0.0%"/>
    <numFmt numFmtId="209" formatCode="_(* #,##0.0_);_(* \(#,##0.0\);_(* &quot;-&quot;_);_(@_)"/>
  </numFmts>
  <fonts count="26">
    <font>
      <sz val="10"/>
      <name val="Arial"/>
      <family val="0"/>
    </font>
    <font>
      <sz val="10"/>
      <name val="Times New Roman"/>
      <family val="1"/>
    </font>
    <font>
      <b/>
      <sz val="10"/>
      <name val="Times New Roman"/>
      <family val="1"/>
    </font>
    <font>
      <sz val="9"/>
      <name val="Times New Roman"/>
      <family val="1"/>
    </font>
    <font>
      <u val="single"/>
      <sz val="10"/>
      <name val="Times New Roman"/>
      <family val="1"/>
    </font>
    <font>
      <sz val="10"/>
      <color indexed="8"/>
      <name val="Times New Roman"/>
      <family val="1"/>
    </font>
    <font>
      <b/>
      <sz val="8"/>
      <name val="Times New Roman"/>
      <family val="1"/>
    </font>
    <font>
      <b/>
      <i/>
      <sz val="10"/>
      <name val="Times New Roman"/>
      <family val="1"/>
    </font>
    <font>
      <sz val="10"/>
      <name val="MS Sans Serif"/>
      <family val="2"/>
    </font>
    <font>
      <b/>
      <sz val="10"/>
      <name val="MS Sans Serif"/>
      <family val="0"/>
    </font>
    <font>
      <sz val="12"/>
      <name val="SWISS"/>
      <family val="0"/>
    </font>
    <font>
      <sz val="24"/>
      <color indexed="13"/>
      <name val="SWISS"/>
      <family val="0"/>
    </font>
    <font>
      <u val="single"/>
      <sz val="8"/>
      <color indexed="36"/>
      <name val="Arial"/>
      <family val="0"/>
    </font>
    <font>
      <b/>
      <sz val="14"/>
      <name val="SWISS"/>
      <family val="0"/>
    </font>
    <font>
      <sz val="8"/>
      <name val="Arial"/>
      <family val="2"/>
    </font>
    <font>
      <b/>
      <sz val="12"/>
      <name val="Arial"/>
      <family val="0"/>
    </font>
    <font>
      <u val="single"/>
      <sz val="8"/>
      <color indexed="12"/>
      <name val="Arial"/>
      <family val="0"/>
    </font>
    <font>
      <sz val="12"/>
      <color indexed="8"/>
      <name val="Arial"/>
      <family val="2"/>
    </font>
    <font>
      <b/>
      <i/>
      <sz val="16"/>
      <name val="Helv"/>
      <family val="0"/>
    </font>
    <font>
      <b/>
      <sz val="8"/>
      <name val="Univers Condensed"/>
      <family val="0"/>
    </font>
    <font>
      <i/>
      <sz val="10"/>
      <name val="MS Sans Serif"/>
      <family val="0"/>
    </font>
    <font>
      <sz val="11"/>
      <name val="–¾’©"/>
      <family val="1"/>
    </font>
    <font>
      <sz val="8"/>
      <name val="Univers Condensed"/>
      <family val="0"/>
    </font>
    <font>
      <sz val="12"/>
      <name val="新細明體"/>
      <family val="0"/>
    </font>
    <font>
      <sz val="10"/>
      <color indexed="10"/>
      <name val="Times New Roman"/>
      <family val="1"/>
    </font>
    <font>
      <sz val="22"/>
      <color indexed="10"/>
      <name val="Arial"/>
      <family val="2"/>
    </font>
  </fonts>
  <fills count="6">
    <fill>
      <patternFill/>
    </fill>
    <fill>
      <patternFill patternType="gray125"/>
    </fill>
    <fill>
      <patternFill patternType="solid">
        <fgColor indexed="12"/>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s>
  <cellStyleXfs count="74">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8" fillId="0" borderId="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38" fontId="8" fillId="0" borderId="0" applyFill="0" applyBorder="0" applyAlignment="0" applyProtection="0"/>
    <xf numFmtId="43" fontId="0" fillId="0" borderId="0" applyFont="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40" fontId="8" fillId="0" borderId="0" applyFont="0" applyFill="0" applyBorder="0" applyAlignment="0" applyProtection="0"/>
    <xf numFmtId="40" fontId="8" fillId="0" borderId="0" applyFont="0" applyFill="0" applyBorder="0" applyAlignment="0" applyProtection="0"/>
    <xf numFmtId="40" fontId="1" fillId="0" borderId="0">
      <alignment/>
      <protection/>
    </xf>
    <xf numFmtId="200" fontId="0" fillId="0" borderId="0" applyFont="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38" fontId="8" fillId="0" borderId="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4"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95" fontId="0" fillId="0" borderId="0">
      <alignment/>
      <protection/>
    </xf>
    <xf numFmtId="196" fontId="0" fillId="0" borderId="0">
      <alignment/>
      <protection locked="0"/>
    </xf>
    <xf numFmtId="0" fontId="10" fillId="0" borderId="0">
      <alignment/>
      <protection/>
    </xf>
    <xf numFmtId="197" fontId="0" fillId="0" borderId="0">
      <alignment/>
      <protection/>
    </xf>
    <xf numFmtId="0" fontId="10" fillId="0" borderId="1">
      <alignment/>
      <protection/>
    </xf>
    <xf numFmtId="0" fontId="10" fillId="0" borderId="1">
      <alignment/>
      <protection/>
    </xf>
    <xf numFmtId="40" fontId="8" fillId="0" borderId="0" applyFont="0" applyFill="0" applyBorder="0" applyAlignment="0" applyProtection="0"/>
    <xf numFmtId="0" fontId="11" fillId="2" borderId="0">
      <alignment/>
      <protection/>
    </xf>
    <xf numFmtId="198" fontId="0" fillId="0" borderId="0">
      <alignment/>
      <protection locked="0"/>
    </xf>
    <xf numFmtId="0" fontId="12" fillId="0" borderId="0" applyNumberFormat="0" applyFill="0" applyBorder="0" applyAlignment="0" applyProtection="0"/>
    <xf numFmtId="0" fontId="13" fillId="0" borderId="2">
      <alignment/>
      <protection/>
    </xf>
    <xf numFmtId="0" fontId="13" fillId="0" borderId="1">
      <alignment/>
      <protection/>
    </xf>
    <xf numFmtId="0" fontId="13" fillId="3" borderId="1">
      <alignment/>
      <protection/>
    </xf>
    <xf numFmtId="38" fontId="14" fillId="4" borderId="0" applyNumberFormat="0" applyBorder="0" applyAlignment="0" applyProtection="0"/>
    <xf numFmtId="0" fontId="15" fillId="0" borderId="3" applyNumberFormat="0" applyAlignment="0" applyProtection="0"/>
    <xf numFmtId="0" fontId="15" fillId="0" borderId="4">
      <alignment horizontal="left" vertical="center"/>
      <protection/>
    </xf>
    <xf numFmtId="199" fontId="0" fillId="0" borderId="0">
      <alignment/>
      <protection locked="0"/>
    </xf>
    <xf numFmtId="199" fontId="0" fillId="0" borderId="0">
      <alignment/>
      <protection locked="0"/>
    </xf>
    <xf numFmtId="0" fontId="16" fillId="0" borderId="0" applyNumberFormat="0" applyFill="0" applyBorder="0" applyAlignment="0" applyProtection="0"/>
    <xf numFmtId="10" fontId="14" fillId="5" borderId="5" applyNumberFormat="0" applyBorder="0" applyAlignment="0" applyProtection="0"/>
    <xf numFmtId="40" fontId="8" fillId="0" borderId="0" applyFont="0" applyFill="0" applyBorder="0" applyAlignment="0" applyProtection="0"/>
    <xf numFmtId="49" fontId="17" fillId="0" borderId="0" applyNumberFormat="0" applyBorder="0" applyAlignment="0">
      <protection/>
    </xf>
    <xf numFmtId="193" fontId="18" fillId="0" borderId="0">
      <alignment/>
      <protection/>
    </xf>
    <xf numFmtId="0" fontId="0" fillId="0" borderId="0">
      <alignment/>
      <protection/>
    </xf>
    <xf numFmtId="203" fontId="0" fillId="0" borderId="0" applyFont="0" applyFill="0" applyBorder="0" applyAlignment="0" applyProtection="0"/>
    <xf numFmtId="202" fontId="0" fillId="0" borderId="0" applyFont="0" applyFill="0" applyBorder="0" applyAlignment="0" applyProtection="0"/>
    <xf numFmtId="40" fontId="8"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201" fontId="19" fillId="0" borderId="6" applyFont="0" applyBorder="0" applyAlignment="0">
      <protection/>
    </xf>
    <xf numFmtId="0" fontId="10" fillId="0" borderId="0">
      <alignment/>
      <protection/>
    </xf>
    <xf numFmtId="200" fontId="0" fillId="0" borderId="0" applyFont="0" applyFill="0" applyBorder="0" applyAlignment="0" applyProtection="0"/>
    <xf numFmtId="0" fontId="21" fillId="0" borderId="0" applyFont="0" applyBorder="0" applyAlignment="0">
      <protection/>
    </xf>
    <xf numFmtId="199" fontId="0" fillId="0" borderId="7">
      <alignment/>
      <protection locked="0"/>
    </xf>
    <xf numFmtId="40" fontId="22" fillId="0" borderId="5" applyFont="0" applyFill="0" applyBorder="0" applyAlignment="0" applyProtection="0"/>
    <xf numFmtId="192" fontId="0" fillId="0" borderId="8" applyFont="0" applyBorder="0" applyAlignment="0">
      <protection/>
    </xf>
    <xf numFmtId="204" fontId="23" fillId="0" borderId="0" applyFont="0" applyFill="0" applyBorder="0" applyAlignment="0" applyProtection="0"/>
  </cellStyleXfs>
  <cellXfs count="91">
    <xf numFmtId="0" fontId="0" fillId="0" borderId="0" xfId="0" applyAlignment="1">
      <alignment/>
    </xf>
    <xf numFmtId="173" fontId="1" fillId="0" borderId="0" xfId="32" applyNumberFormat="1" applyFont="1" applyBorder="1" applyAlignment="1">
      <alignment horizontal="center"/>
    </xf>
    <xf numFmtId="173" fontId="1" fillId="0" borderId="0" xfId="32" applyNumberFormat="1" applyFont="1" applyBorder="1" applyAlignment="1">
      <alignment/>
    </xf>
    <xf numFmtId="173" fontId="1" fillId="0" borderId="0" xfId="32" applyNumberFormat="1" applyFont="1" applyFill="1" applyBorder="1"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0" fontId="3" fillId="0" borderId="0" xfId="0" applyFont="1" applyAlignment="1">
      <alignment horizontal="center"/>
    </xf>
    <xf numFmtId="173" fontId="1" fillId="0" borderId="0" xfId="32" applyNumberFormat="1" applyFont="1" applyAlignment="1">
      <alignment/>
    </xf>
    <xf numFmtId="173" fontId="1" fillId="0" borderId="0" xfId="32" applyNumberFormat="1" applyFont="1" applyAlignment="1">
      <alignment horizontal="center"/>
    </xf>
    <xf numFmtId="173" fontId="1" fillId="0" borderId="9" xfId="32" applyNumberFormat="1" applyFont="1" applyBorder="1" applyAlignment="1">
      <alignment horizontal="center"/>
    </xf>
    <xf numFmtId="173" fontId="1" fillId="0" borderId="0" xfId="32" applyNumberFormat="1" applyFont="1" applyFill="1" applyAlignment="1">
      <alignment/>
    </xf>
    <xf numFmtId="173" fontId="1" fillId="0" borderId="10" xfId="32" applyNumberFormat="1" applyFont="1" applyBorder="1" applyAlignment="1">
      <alignment horizontal="center"/>
    </xf>
    <xf numFmtId="16" fontId="1" fillId="0" borderId="0" xfId="0" applyNumberFormat="1" applyFont="1" applyAlignment="1">
      <alignment horizontal="center"/>
    </xf>
    <xf numFmtId="173" fontId="2" fillId="0" borderId="0" xfId="32" applyNumberFormat="1" applyFont="1" applyAlignment="1">
      <alignment/>
    </xf>
    <xf numFmtId="173" fontId="1" fillId="0" borderId="7" xfId="32" applyNumberFormat="1" applyFont="1" applyFill="1" applyBorder="1" applyAlignment="1">
      <alignment/>
    </xf>
    <xf numFmtId="173" fontId="1" fillId="0" borderId="7" xfId="32" applyNumberFormat="1" applyFont="1" applyBorder="1" applyAlignment="1">
      <alignment/>
    </xf>
    <xf numFmtId="173" fontId="1" fillId="0" borderId="9" xfId="32" applyNumberFormat="1" applyFont="1" applyFill="1" applyBorder="1" applyAlignment="1">
      <alignment/>
    </xf>
    <xf numFmtId="173" fontId="1" fillId="0" borderId="0" xfId="0" applyNumberFormat="1" applyFont="1" applyAlignment="1">
      <alignment horizontal="center"/>
    </xf>
    <xf numFmtId="0" fontId="1" fillId="0" borderId="0" xfId="0" applyFont="1" applyFill="1" applyAlignment="1">
      <alignment/>
    </xf>
    <xf numFmtId="173" fontId="1" fillId="0" borderId="0" xfId="0" applyNumberFormat="1" applyFont="1" applyFill="1" applyAlignment="1">
      <alignment/>
    </xf>
    <xf numFmtId="171" fontId="1" fillId="0" borderId="0" xfId="32" applyFont="1" applyAlignment="1">
      <alignment horizontal="center"/>
    </xf>
    <xf numFmtId="0" fontId="1" fillId="0" borderId="0" xfId="0" applyFont="1" applyAlignment="1">
      <alignment horizontal="justify"/>
    </xf>
    <xf numFmtId="0" fontId="1" fillId="0" borderId="0" xfId="0" applyFont="1" applyFill="1" applyAlignment="1">
      <alignment horizontal="center"/>
    </xf>
    <xf numFmtId="16" fontId="1" fillId="0" borderId="0" xfId="0" applyNumberFormat="1" applyFont="1" applyFill="1" applyAlignment="1">
      <alignment horizontal="center"/>
    </xf>
    <xf numFmtId="0" fontId="2" fillId="0" borderId="0" xfId="0" applyFont="1" applyAlignment="1">
      <alignment horizontal="left"/>
    </xf>
    <xf numFmtId="0" fontId="6" fillId="0" borderId="0" xfId="0" applyFont="1" applyAlignment="1">
      <alignment horizontal="left"/>
    </xf>
    <xf numFmtId="0" fontId="2" fillId="0" borderId="0" xfId="0" applyFont="1" applyAlignment="1" quotePrefix="1">
      <alignment horizontal="left"/>
    </xf>
    <xf numFmtId="0" fontId="1" fillId="0" borderId="0" xfId="0" applyFont="1" applyBorder="1" applyAlignment="1">
      <alignment/>
    </xf>
    <xf numFmtId="0" fontId="2" fillId="0" borderId="0" xfId="0" applyFont="1" applyFill="1" applyAlignment="1">
      <alignment/>
    </xf>
    <xf numFmtId="0" fontId="1" fillId="0" borderId="0" xfId="60" applyFont="1" applyFill="1" applyAlignment="1">
      <alignment horizontal="center"/>
      <protection/>
    </xf>
    <xf numFmtId="0" fontId="1" fillId="0" borderId="0" xfId="60" applyFont="1" applyFill="1">
      <alignment/>
      <protection/>
    </xf>
    <xf numFmtId="0" fontId="4" fillId="0" borderId="0" xfId="60" applyFont="1" applyFill="1" applyAlignment="1">
      <alignment horizontal="center"/>
      <protection/>
    </xf>
    <xf numFmtId="0" fontId="2" fillId="0" borderId="0" xfId="0" applyFont="1" applyFill="1" applyAlignment="1">
      <alignment horizontal="left"/>
    </xf>
    <xf numFmtId="0" fontId="3" fillId="0" borderId="0" xfId="0" applyFont="1" applyFill="1" applyAlignment="1">
      <alignment horizontal="center"/>
    </xf>
    <xf numFmtId="0" fontId="2" fillId="0" borderId="0" xfId="0" applyFont="1" applyFill="1" applyAlignment="1" quotePrefix="1">
      <alignment horizontal="left"/>
    </xf>
    <xf numFmtId="41" fontId="1" fillId="0" borderId="0" xfId="0" applyNumberFormat="1" applyFont="1" applyFill="1" applyAlignment="1">
      <alignment/>
    </xf>
    <xf numFmtId="41" fontId="1" fillId="0" borderId="7" xfId="0" applyNumberFormat="1" applyFont="1" applyFill="1" applyBorder="1" applyAlignment="1">
      <alignment/>
    </xf>
    <xf numFmtId="15" fontId="1" fillId="0" borderId="0" xfId="0" applyNumberFormat="1" applyFont="1" applyAlignment="1" quotePrefix="1">
      <alignment horizontal="center"/>
    </xf>
    <xf numFmtId="15" fontId="7" fillId="0" borderId="0" xfId="0" applyNumberFormat="1" applyFont="1" applyAlignment="1" quotePrefix="1">
      <alignment horizontal="left"/>
    </xf>
    <xf numFmtId="0" fontId="1" fillId="0" borderId="0" xfId="0" applyFont="1" applyFill="1" applyBorder="1" applyAlignment="1">
      <alignment/>
    </xf>
    <xf numFmtId="173" fontId="1" fillId="0" borderId="0" xfId="32" applyNumberFormat="1" applyFont="1" applyFill="1" applyAlignment="1">
      <alignment horizontal="center"/>
    </xf>
    <xf numFmtId="173" fontId="1" fillId="0" borderId="9" xfId="32" applyNumberFormat="1" applyFont="1" applyFill="1" applyBorder="1" applyAlignment="1">
      <alignment horizontal="center"/>
    </xf>
    <xf numFmtId="173" fontId="1" fillId="0" borderId="0" xfId="32" applyNumberFormat="1" applyFont="1" applyFill="1" applyBorder="1" applyAlignment="1">
      <alignment horizontal="center"/>
    </xf>
    <xf numFmtId="173" fontId="1" fillId="0" borderId="8" xfId="32" applyNumberFormat="1" applyFont="1" applyFill="1" applyBorder="1" applyAlignment="1">
      <alignment/>
    </xf>
    <xf numFmtId="173" fontId="1" fillId="0" borderId="11" xfId="32" applyNumberFormat="1" applyFont="1" applyFill="1" applyBorder="1" applyAlignment="1">
      <alignment/>
    </xf>
    <xf numFmtId="173" fontId="1" fillId="0" borderId="5" xfId="32" applyNumberFormat="1" applyFont="1" applyFill="1" applyBorder="1" applyAlignment="1">
      <alignment/>
    </xf>
    <xf numFmtId="173" fontId="1" fillId="0" borderId="6" xfId="32" applyNumberFormat="1" applyFont="1" applyFill="1" applyBorder="1" applyAlignment="1">
      <alignment/>
    </xf>
    <xf numFmtId="173" fontId="1" fillId="0" borderId="6" xfId="32" applyNumberFormat="1" applyFont="1" applyFill="1" applyBorder="1" applyAlignment="1">
      <alignment horizontal="center"/>
    </xf>
    <xf numFmtId="41" fontId="3" fillId="0" borderId="0" xfId="0" applyNumberFormat="1" applyFont="1" applyFill="1" applyAlignment="1">
      <alignment horizontal="center"/>
    </xf>
    <xf numFmtId="0" fontId="4" fillId="0" borderId="0" xfId="0" applyFont="1" applyAlignment="1">
      <alignment/>
    </xf>
    <xf numFmtId="41" fontId="3" fillId="0" borderId="10" xfId="0" applyNumberFormat="1" applyFont="1" applyFill="1" applyBorder="1" applyAlignment="1">
      <alignment horizontal="center"/>
    </xf>
    <xf numFmtId="176" fontId="3" fillId="0" borderId="10" xfId="0" applyNumberFormat="1" applyFont="1" applyFill="1" applyBorder="1" applyAlignment="1">
      <alignment horizontal="center"/>
    </xf>
    <xf numFmtId="171" fontId="1" fillId="0" borderId="10" xfId="32" applyFont="1" applyFill="1" applyBorder="1" applyAlignment="1">
      <alignment/>
    </xf>
    <xf numFmtId="173" fontId="1" fillId="0" borderId="10" xfId="32" applyNumberFormat="1" applyFont="1" applyFill="1" applyBorder="1" applyAlignment="1">
      <alignment horizontal="center"/>
    </xf>
    <xf numFmtId="0" fontId="1" fillId="0" borderId="0" xfId="0" applyFont="1" applyBorder="1" applyAlignment="1">
      <alignment horizontal="center"/>
    </xf>
    <xf numFmtId="173" fontId="1" fillId="0" borderId="8" xfId="32" applyNumberFormat="1" applyFont="1" applyFill="1" applyBorder="1" applyAlignment="1">
      <alignment horizontal="center"/>
    </xf>
    <xf numFmtId="173" fontId="1" fillId="0" borderId="11" xfId="32" applyNumberFormat="1" applyFont="1" applyFill="1" applyBorder="1" applyAlignment="1">
      <alignment horizontal="center"/>
    </xf>
    <xf numFmtId="173" fontId="1" fillId="0" borderId="12" xfId="32" applyNumberFormat="1" applyFont="1" applyFill="1" applyBorder="1" applyAlignment="1">
      <alignment/>
    </xf>
    <xf numFmtId="173" fontId="1" fillId="0" borderId="12" xfId="32" applyNumberFormat="1" applyFont="1" applyFill="1" applyBorder="1" applyAlignment="1">
      <alignment horizontal="center"/>
    </xf>
    <xf numFmtId="173" fontId="1" fillId="0" borderId="5" xfId="32" applyNumberFormat="1" applyFont="1" applyFill="1" applyBorder="1" applyAlignment="1">
      <alignment horizontal="center"/>
    </xf>
    <xf numFmtId="172" fontId="1" fillId="0" borderId="0" xfId="32" applyNumberFormat="1" applyFont="1" applyFill="1" applyAlignment="1">
      <alignment/>
    </xf>
    <xf numFmtId="173" fontId="1" fillId="0" borderId="0" xfId="32" applyNumberFormat="1" applyFont="1" applyFill="1" applyAlignment="1">
      <alignment horizontal="right"/>
    </xf>
    <xf numFmtId="171" fontId="1" fillId="0" borderId="10" xfId="32" applyFont="1" applyFill="1" applyBorder="1" applyAlignment="1">
      <alignment horizontal="center"/>
    </xf>
    <xf numFmtId="171" fontId="1" fillId="0" borderId="10" xfId="32" applyFont="1" applyBorder="1" applyAlignment="1">
      <alignment horizontal="center"/>
    </xf>
    <xf numFmtId="171" fontId="1" fillId="0" borderId="0" xfId="32" applyFont="1" applyAlignment="1">
      <alignment/>
    </xf>
    <xf numFmtId="173" fontId="1" fillId="0" borderId="0" xfId="32" applyNumberFormat="1" applyFont="1" applyFill="1" applyBorder="1" applyAlignment="1">
      <alignment horizontal="right"/>
    </xf>
    <xf numFmtId="171" fontId="1" fillId="0" borderId="0" xfId="32" applyFont="1" applyFill="1" applyBorder="1" applyAlignment="1">
      <alignment horizontal="right"/>
    </xf>
    <xf numFmtId="172" fontId="1" fillId="0" borderId="0" xfId="32" applyNumberFormat="1" applyFont="1" applyFill="1" applyBorder="1" applyAlignment="1">
      <alignment horizontal="right"/>
    </xf>
    <xf numFmtId="0" fontId="4" fillId="0" borderId="0" xfId="0" applyFont="1" applyFill="1" applyAlignment="1">
      <alignment/>
    </xf>
    <xf numFmtId="173" fontId="1" fillId="0" borderId="6" xfId="0" applyNumberFormat="1" applyFont="1" applyFill="1" applyBorder="1" applyAlignment="1">
      <alignment/>
    </xf>
    <xf numFmtId="173" fontId="1" fillId="0" borderId="0" xfId="60" applyNumberFormat="1" applyFont="1" applyFill="1" applyAlignment="1">
      <alignment horizontal="center"/>
      <protection/>
    </xf>
    <xf numFmtId="0" fontId="1" fillId="0" borderId="0" xfId="0" applyFont="1" applyAlignment="1">
      <alignment horizontal="left"/>
    </xf>
    <xf numFmtId="0" fontId="1" fillId="0" borderId="0" xfId="0" applyFont="1" applyFill="1" applyBorder="1" applyAlignment="1">
      <alignment horizontal="center"/>
    </xf>
    <xf numFmtId="0" fontId="1" fillId="0" borderId="9" xfId="0" applyFont="1" applyFill="1" applyBorder="1" applyAlignment="1">
      <alignment/>
    </xf>
    <xf numFmtId="0" fontId="1" fillId="0" borderId="9" xfId="0" applyFont="1" applyFill="1" applyBorder="1" applyAlignment="1">
      <alignment horizontal="center"/>
    </xf>
    <xf numFmtId="41" fontId="3" fillId="0" borderId="7" xfId="0" applyNumberFormat="1" applyFont="1" applyFill="1" applyBorder="1" applyAlignment="1">
      <alignment horizontal="center"/>
    </xf>
    <xf numFmtId="176" fontId="3" fillId="0" borderId="0" xfId="0" applyNumberFormat="1" applyFont="1" applyFill="1" applyBorder="1" applyAlignment="1">
      <alignment horizontal="center"/>
    </xf>
    <xf numFmtId="3" fontId="1" fillId="0" borderId="0" xfId="0" applyNumberFormat="1" applyFont="1" applyAlignment="1">
      <alignment horizontal="center"/>
    </xf>
    <xf numFmtId="173" fontId="1" fillId="0" borderId="7" xfId="0" applyNumberFormat="1" applyFont="1" applyBorder="1" applyAlignment="1">
      <alignment horizontal="center"/>
    </xf>
    <xf numFmtId="173" fontId="1" fillId="0" borderId="7" xfId="0" applyNumberFormat="1" applyFont="1" applyFill="1" applyBorder="1" applyAlignment="1">
      <alignment horizontal="center"/>
    </xf>
    <xf numFmtId="173" fontId="2" fillId="0" borderId="0" xfId="32" applyNumberFormat="1" applyFont="1" applyFill="1" applyBorder="1" applyAlignment="1">
      <alignment/>
    </xf>
    <xf numFmtId="171" fontId="1" fillId="0" borderId="0" xfId="32" applyFont="1" applyBorder="1" applyAlignment="1">
      <alignment horizontal="center"/>
    </xf>
    <xf numFmtId="0" fontId="2" fillId="0" borderId="0" xfId="0" applyFont="1" applyFill="1" applyAlignment="1">
      <alignment/>
    </xf>
    <xf numFmtId="3" fontId="1" fillId="0" borderId="0" xfId="0" applyNumberFormat="1" applyFont="1" applyFill="1" applyAlignment="1">
      <alignment horizontal="center"/>
    </xf>
    <xf numFmtId="3" fontId="1" fillId="0" borderId="4" xfId="0" applyNumberFormat="1" applyFont="1" applyFill="1" applyBorder="1" applyAlignment="1">
      <alignment horizontal="center"/>
    </xf>
    <xf numFmtId="37" fontId="1" fillId="0" borderId="10" xfId="0" applyNumberFormat="1" applyFont="1" applyFill="1" applyBorder="1" applyAlignment="1">
      <alignment horizontal="center"/>
    </xf>
    <xf numFmtId="0" fontId="1" fillId="0" borderId="0" xfId="0" applyFont="1" applyAlignment="1">
      <alignment horizontal="center"/>
    </xf>
    <xf numFmtId="0" fontId="1" fillId="0" borderId="0" xfId="0" applyFont="1" applyAlignment="1">
      <alignment horizontal="left" wrapText="1"/>
    </xf>
  </cellXfs>
  <cellStyles count="62">
    <cellStyle name="Normal" xfId="0"/>
    <cellStyle name="RowLevel_0" xfId="1"/>
    <cellStyle name="ColLevel_0" xfId="2"/>
    <cellStyle name="RowLevel_1" xfId="3"/>
    <cellStyle name="_x0000_" xfId="16"/>
    <cellStyle name="_x000F_" xfId="17"/>
    <cellStyle name=" _x0005_M_x0004_" xfId="18"/>
    <cellStyle name="&#10;_x0005__x001C__x0005_&#10;" xfId="19"/>
    <cellStyle name="_x000B__x0000_Ä_x0001_" xfId="20"/>
    <cellStyle name="&amp;R&amp;&quot;Book Antiqua,Bold&quot;&amp;16A" xfId="21"/>
    <cellStyle name=",Regular&quot;&amp;F. &amp;A&#10;&amp;D, &amp;Tb_x0000__x0000__x0000__x0000__x0000__x0000__x0000__x0000__x0000__x0000__x0000__x0000__x0000__x0000__x0000__x0000__x0000__x0000__x0000__x0000__x0000__x0000__x0000__x0000__x0000__x0000__x0000__x0000__x0000__x0000__x0000__x0000_[_x0000__x0001__x0000_ _x0000_V_x0000_￼_xFFFF_Ĭ_x0000__x0001__x0000_㭸Å_x0001__x0000_℘Å_x0003__x0008__x0004_ _x0005_M_x0004_ _x0000_Ä_x0001__x0001_怑_x0000__x0000_ࢴ_x0000__x0000_b_x0007_9" xfId="22"/>
    <cellStyle name="_Fixed assets" xfId="23"/>
    <cellStyle name="_FSA-FH" xfId="24"/>
    <cellStyle name="_FSA-FH2" xfId="25"/>
    <cellStyle name="=O4-J4" xfId="26"/>
    <cellStyle name="0]_ITOCPX_x0000_u_x0013_Currency [0]_laroux_x0000_&amp;_x0015_Currency [0]_laroux_1_x0000_Å㖄_x0004_omma_laroux_1_PLDT_Term loan &amp; P" xfId="27"/>
    <cellStyle name="6Ab&amp;&amp;L&amp;&quot;Book Antiqua,Regular&quot;&amp;F. &amp;A&#10;&amp;D, &amp;Tb_x0000__x0000__x0000__x0000__x0000__x0000_" xfId="28"/>
    <cellStyle name="_x0018__x0002__x0003_⟀Å٢b_x0000__x0000_ٲbⱄÅڂbⱬÅ_x0000__x0000__x0001__x000F_" xfId="29"/>
    <cellStyle name="b_x0000__x0000__x0000__x0000__x0000__x0000__x0000__x0000__x0000__x0000__x0000__x0000__x0000__x0000__x0000__x0000__x0000__x0000__x0000__x0000__x0000__x0000__x0000__x0000__x0000__x0000__x0000__x0000__x0000__x0000__x0000__x0000_[_x0000__x0001__x0000_ _x0000_V_x0000_￼_xFFFF_Ĭ_x0000__x0001__x0000_㭸Å_x0001__x0000_℘Å_x0003__x0008__x0004_ _x0005_M_x0004_ _x0000_Ä_x0001__x0001_怑_x0000__x0000_ࢴ_x0000__x0000_b_x0007_9_x0004__x000B__x0008_D_x0004__x000B__x0000_Ä_x0001_" xfId="30"/>
    <cellStyle name="঴_x0000__x0000_b_x0000__x0000_㯤Å㠨Å濼®_x0010_烔®Ȓ_x0000__x0000__x0000__x0000__x0000__x0000__x0000_b_x0015__x0018__x0002__x0003_⟀Å٢b_x0000__x0000_ٲbⱄÅڂbⱬÅ_x0000__x0000__x0001__x000F__x000F__x0003__x0003_Å_x0014_&amp;R&amp;&quot;Arial,Bold&quot;&amp;18BBb_x0001__x0000_艼Å⢨G⹠G㓘G㭐G䇈G_x0004__x0000__x0005_&#10;_x0005__x001C__x0005_&#10;_x0000_G_x0001__x0001_怑_x0000__x0000_⦈_x0000__x0000__x0014__x0013_Currency [0]_ITOCPX_x0000_u_x0013_Currency [0]_laroux_x0000_&amp;_x0015_Currency [0]_laroux_1_x0000_Å㖄_x0004_omma_laroux_1_PLDT_T" xfId="31"/>
    <cellStyle name="Comma" xfId="32"/>
    <cellStyle name="Comma [0]" xfId="33"/>
    <cellStyle name="comma zerodec" xfId="34"/>
    <cellStyle name="Currency" xfId="35"/>
    <cellStyle name="Currency [0]" xfId="36"/>
    <cellStyle name="Currency1" xfId="37"/>
    <cellStyle name="Date" xfId="38"/>
    <cellStyle name="Define your own named style" xfId="39"/>
    <cellStyle name="Dollar (zero dec)" xfId="40"/>
    <cellStyle name="Draw lines around data in range" xfId="41"/>
    <cellStyle name="Draw shadow and lines within range" xfId="42"/>
    <cellStyle name="ency [0]_laroux_x0000_&amp;_x0015_Currency [0]_laroux_1_x0000_Å㖄_x0004_omma_laroux_1_PLDT_Term loan &amp; PP-(YT)_x0000_b_x000E_Comma_laroux_2_x0000__x0000__x0000__x0000_Ṱ_x0000__x0000__x0000_Ṱ_x0000__x0000__x0000_Ṱ_x0000__x0000__x0000_" xfId="43"/>
    <cellStyle name="Enlarge title text, yellow on blue" xfId="44"/>
    <cellStyle name="Fixed" xfId="45"/>
    <cellStyle name="Followed Hyperlink" xfId="46"/>
    <cellStyle name="Format a column of totals" xfId="47"/>
    <cellStyle name="Format a row of totals" xfId="48"/>
    <cellStyle name="Format text as bold, black on yello" xfId="49"/>
    <cellStyle name="Grey" xfId="50"/>
    <cellStyle name="Header1" xfId="51"/>
    <cellStyle name="Header2" xfId="52"/>
    <cellStyle name="Heading1" xfId="53"/>
    <cellStyle name="Heading2" xfId="54"/>
    <cellStyle name="Hyperlink" xfId="55"/>
    <cellStyle name="Input [yellow]" xfId="56"/>
    <cellStyle name="l,Bold&quot;&amp;18BBb_x0001__x0000_艼Å⢨G⹠G㓘G㭐G䇈G_x0004__x0000__x0005_&#10;_x0005__x001C__x0005_&#10;_x0000_G_x0001__x0001_怑_x0000__x0000_⦈_x0000__x0000__x0014__x0013_Currency [0]_ITOCPX_x0000_u_x0013_Currency [0]_laroux_x0000_&amp;_x0015_Curre" xfId="57"/>
    <cellStyle name="New" xfId="58"/>
    <cellStyle name="Normal - Style1" xfId="59"/>
    <cellStyle name="Normal_business seg." xfId="60"/>
    <cellStyle name="Œ…‹æØ‚è [0.00]_ƒ}ƒXƒ^i“¾ˆÓæj" xfId="61"/>
    <cellStyle name="Œ…‹æØ‚è_ƒ}ƒXƒ^i“¾ˆÓæj" xfId="62"/>
    <cellStyle name="_x0004_omma_laroux_1_PLDT_Term loan &amp; PP-(YT)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 xfId="63"/>
    <cellStyle name="Percent" xfId="64"/>
    <cellStyle name="Percent [2]" xfId="65"/>
    <cellStyle name="Rate" xfId="66"/>
    <cellStyle name="Reset range style to defaults" xfId="67"/>
    <cellStyle name="rrency [0]_laroux_1_x0000_Å㖄_x0004_omma_laroux_1_PLDT_Term loan &amp; PP-(YT)_x0000_b_x000E_Comma_laroux_2_x0000__x0000__x0000__x0000_Ṱ_x0000__x0000__x0000_Ṱ_x0000__x0000__x0000_Ṱ_x0000__x0000__x0000_Ṱ_x0000__x0000__x0000_Ṱ_x0000__x0000__x0000_Ṱ_x0000__x0000__x0000_Ṱ_x0000__x0000__x0000_Ṱ_x0000__x0000__x0000_Ṱ_x0000__x0000_" xfId="68"/>
    <cellStyle name="SHEET2" xfId="69"/>
    <cellStyle name="Total" xfId="70"/>
    <cellStyle name="Value" xfId="71"/>
    <cellStyle name="YY.MM" xfId="72"/>
    <cellStyle name="一般_FIXED ASSETS-T&amp;E (2000)"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55</xdr:row>
      <xdr:rowOff>0</xdr:rowOff>
    </xdr:from>
    <xdr:ext cx="76200" cy="200025"/>
    <xdr:sp>
      <xdr:nvSpPr>
        <xdr:cNvPr id="1" name="TextBox 2"/>
        <xdr:cNvSpPr txBox="1">
          <a:spLocks noChangeArrowheads="1"/>
        </xdr:cNvSpPr>
      </xdr:nvSpPr>
      <xdr:spPr>
        <a:xfrm>
          <a:off x="2228850" y="9001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352425</xdr:colOff>
      <xdr:row>55</xdr:row>
      <xdr:rowOff>0</xdr:rowOff>
    </xdr:from>
    <xdr:ext cx="76200" cy="200025"/>
    <xdr:sp>
      <xdr:nvSpPr>
        <xdr:cNvPr id="2" name="TextBox 5"/>
        <xdr:cNvSpPr txBox="1">
          <a:spLocks noChangeArrowheads="1"/>
        </xdr:cNvSpPr>
      </xdr:nvSpPr>
      <xdr:spPr>
        <a:xfrm>
          <a:off x="2228850" y="9001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352425</xdr:colOff>
      <xdr:row>55</xdr:row>
      <xdr:rowOff>0</xdr:rowOff>
    </xdr:from>
    <xdr:ext cx="76200" cy="200025"/>
    <xdr:sp>
      <xdr:nvSpPr>
        <xdr:cNvPr id="3" name="TextBox 7"/>
        <xdr:cNvSpPr txBox="1">
          <a:spLocks noChangeArrowheads="1"/>
        </xdr:cNvSpPr>
      </xdr:nvSpPr>
      <xdr:spPr>
        <a:xfrm>
          <a:off x="2228850" y="9001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352425</xdr:colOff>
      <xdr:row>55</xdr:row>
      <xdr:rowOff>0</xdr:rowOff>
    </xdr:from>
    <xdr:ext cx="76200" cy="200025"/>
    <xdr:sp>
      <xdr:nvSpPr>
        <xdr:cNvPr id="4" name="TextBox 9"/>
        <xdr:cNvSpPr txBox="1">
          <a:spLocks noChangeArrowheads="1"/>
        </xdr:cNvSpPr>
      </xdr:nvSpPr>
      <xdr:spPr>
        <a:xfrm>
          <a:off x="2228850" y="9001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50</xdr:row>
      <xdr:rowOff>28575</xdr:rowOff>
    </xdr:from>
    <xdr:to>
      <xdr:col>7</xdr:col>
      <xdr:colOff>257175</xdr:colOff>
      <xdr:row>54</xdr:row>
      <xdr:rowOff>47625</xdr:rowOff>
    </xdr:to>
    <xdr:sp>
      <xdr:nvSpPr>
        <xdr:cNvPr id="5" name="TextBox 10"/>
        <xdr:cNvSpPr txBox="1">
          <a:spLocks noChangeArrowheads="1"/>
        </xdr:cNvSpPr>
      </xdr:nvSpPr>
      <xdr:spPr>
        <a:xfrm>
          <a:off x="47625" y="8220075"/>
          <a:ext cx="4981575" cy="6667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Income Statement should be read in conjunction with the audited financial statements for the year ended 30 September 2004 and the Notes to the Interim Financial Statements as set out in pages 5 to 9.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57</xdr:row>
      <xdr:rowOff>47625</xdr:rowOff>
    </xdr:from>
    <xdr:ext cx="76200" cy="200025"/>
    <xdr:sp>
      <xdr:nvSpPr>
        <xdr:cNvPr id="1" name="TextBox 2"/>
        <xdr:cNvSpPr txBox="1">
          <a:spLocks noChangeArrowheads="1"/>
        </xdr:cNvSpPr>
      </xdr:nvSpPr>
      <xdr:spPr>
        <a:xfrm>
          <a:off x="3657600" y="931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352425</xdr:colOff>
      <xdr:row>56</xdr:row>
      <xdr:rowOff>47625</xdr:rowOff>
    </xdr:from>
    <xdr:ext cx="76200" cy="200025"/>
    <xdr:sp>
      <xdr:nvSpPr>
        <xdr:cNvPr id="2" name="TextBox 5"/>
        <xdr:cNvSpPr txBox="1">
          <a:spLocks noChangeArrowheads="1"/>
        </xdr:cNvSpPr>
      </xdr:nvSpPr>
      <xdr:spPr>
        <a:xfrm>
          <a:off x="3657600"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352425</xdr:colOff>
      <xdr:row>57</xdr:row>
      <xdr:rowOff>47625</xdr:rowOff>
    </xdr:from>
    <xdr:ext cx="76200" cy="200025"/>
    <xdr:sp>
      <xdr:nvSpPr>
        <xdr:cNvPr id="3" name="TextBox 7"/>
        <xdr:cNvSpPr txBox="1">
          <a:spLocks noChangeArrowheads="1"/>
        </xdr:cNvSpPr>
      </xdr:nvSpPr>
      <xdr:spPr>
        <a:xfrm>
          <a:off x="3657600" y="931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352425</xdr:colOff>
      <xdr:row>56</xdr:row>
      <xdr:rowOff>47625</xdr:rowOff>
    </xdr:from>
    <xdr:ext cx="76200" cy="200025"/>
    <xdr:sp>
      <xdr:nvSpPr>
        <xdr:cNvPr id="4" name="TextBox 9"/>
        <xdr:cNvSpPr txBox="1">
          <a:spLocks noChangeArrowheads="1"/>
        </xdr:cNvSpPr>
      </xdr:nvSpPr>
      <xdr:spPr>
        <a:xfrm>
          <a:off x="3657600"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57150</xdr:colOff>
      <xdr:row>51</xdr:row>
      <xdr:rowOff>47625</xdr:rowOff>
    </xdr:from>
    <xdr:to>
      <xdr:col>3</xdr:col>
      <xdr:colOff>704850</xdr:colOff>
      <xdr:row>55</xdr:row>
      <xdr:rowOff>38100</xdr:rowOff>
    </xdr:to>
    <xdr:sp>
      <xdr:nvSpPr>
        <xdr:cNvPr id="5" name="TextBox 10"/>
        <xdr:cNvSpPr txBox="1">
          <a:spLocks noChangeArrowheads="1"/>
        </xdr:cNvSpPr>
      </xdr:nvSpPr>
      <xdr:spPr>
        <a:xfrm>
          <a:off x="57150" y="8343900"/>
          <a:ext cx="4905375" cy="638175"/>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Balance Sheet should be read in conjunction with the audited financial statements for the year ended 30 September 2004 and the Notes to the Interim Financial Statements as set out in pages 5 to 9.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33</xdr:row>
      <xdr:rowOff>76200</xdr:rowOff>
    </xdr:from>
    <xdr:to>
      <xdr:col>5</xdr:col>
      <xdr:colOff>552450</xdr:colOff>
      <xdr:row>36</xdr:row>
      <xdr:rowOff>95250</xdr:rowOff>
    </xdr:to>
    <xdr:sp>
      <xdr:nvSpPr>
        <xdr:cNvPr id="1" name="TextBox 1"/>
        <xdr:cNvSpPr txBox="1">
          <a:spLocks noChangeArrowheads="1"/>
        </xdr:cNvSpPr>
      </xdr:nvSpPr>
      <xdr:spPr>
        <a:xfrm>
          <a:off x="66675" y="5457825"/>
          <a:ext cx="5562600" cy="504825"/>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audited financial statements for the year ended 30 September 2004 and the Notes to the Interim Financial Statements as set out in pages 5 to 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34</xdr:row>
      <xdr:rowOff>47625</xdr:rowOff>
    </xdr:from>
    <xdr:ext cx="76200" cy="200025"/>
    <xdr:sp>
      <xdr:nvSpPr>
        <xdr:cNvPr id="1" name="TextBox 2"/>
        <xdr:cNvSpPr txBox="1">
          <a:spLocks noChangeArrowheads="1"/>
        </xdr:cNvSpPr>
      </xdr:nvSpPr>
      <xdr:spPr>
        <a:xfrm>
          <a:off x="3476625" y="5572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30</xdr:row>
      <xdr:rowOff>47625</xdr:rowOff>
    </xdr:from>
    <xdr:ext cx="76200" cy="200025"/>
    <xdr:sp>
      <xdr:nvSpPr>
        <xdr:cNvPr id="2" name="TextBox 4"/>
        <xdr:cNvSpPr txBox="1">
          <a:spLocks noChangeArrowheads="1"/>
        </xdr:cNvSpPr>
      </xdr:nvSpPr>
      <xdr:spPr>
        <a:xfrm>
          <a:off x="3476625" y="4924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28</xdr:row>
      <xdr:rowOff>9525</xdr:rowOff>
    </xdr:from>
    <xdr:to>
      <xdr:col>5</xdr:col>
      <xdr:colOff>0</xdr:colOff>
      <xdr:row>31</xdr:row>
      <xdr:rowOff>57150</xdr:rowOff>
    </xdr:to>
    <xdr:sp>
      <xdr:nvSpPr>
        <xdr:cNvPr id="3" name="TextBox 6"/>
        <xdr:cNvSpPr txBox="1">
          <a:spLocks noChangeArrowheads="1"/>
        </xdr:cNvSpPr>
      </xdr:nvSpPr>
      <xdr:spPr>
        <a:xfrm>
          <a:off x="38100" y="4562475"/>
          <a:ext cx="4848225" cy="53340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Cash Flow Statement should be read in conjunction with the audited financial statements for the year ended 30 September 2004 and the Notes to the Interim Financial Statements as set out in pages 5 to 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25</xdr:row>
      <xdr:rowOff>9525</xdr:rowOff>
    </xdr:from>
    <xdr:to>
      <xdr:col>8</xdr:col>
      <xdr:colOff>419100</xdr:colOff>
      <xdr:row>27</xdr:row>
      <xdr:rowOff>76200</xdr:rowOff>
    </xdr:to>
    <xdr:sp>
      <xdr:nvSpPr>
        <xdr:cNvPr id="1" name="Text 18"/>
        <xdr:cNvSpPr txBox="1">
          <a:spLocks noChangeArrowheads="1"/>
        </xdr:cNvSpPr>
      </xdr:nvSpPr>
      <xdr:spPr>
        <a:xfrm>
          <a:off x="314325" y="3952875"/>
          <a:ext cx="5734050" cy="390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of the Company for the year ended 30 September 2004 was not qualified.</a:t>
          </a:r>
        </a:p>
      </xdr:txBody>
    </xdr:sp>
    <xdr:clientData/>
  </xdr:twoCellAnchor>
  <xdr:twoCellAnchor>
    <xdr:from>
      <xdr:col>1</xdr:col>
      <xdr:colOff>9525</xdr:colOff>
      <xdr:row>91</xdr:row>
      <xdr:rowOff>9525</xdr:rowOff>
    </xdr:from>
    <xdr:to>
      <xdr:col>8</xdr:col>
      <xdr:colOff>409575</xdr:colOff>
      <xdr:row>92</xdr:row>
      <xdr:rowOff>142875</xdr:rowOff>
    </xdr:to>
    <xdr:sp>
      <xdr:nvSpPr>
        <xdr:cNvPr id="2" name="Text 18"/>
        <xdr:cNvSpPr txBox="1">
          <a:spLocks noChangeArrowheads="1"/>
        </xdr:cNvSpPr>
      </xdr:nvSpPr>
      <xdr:spPr>
        <a:xfrm>
          <a:off x="314325" y="14744700"/>
          <a:ext cx="5724525"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revaluation of property, plant and equipment during the quarter.</a:t>
          </a:r>
        </a:p>
      </xdr:txBody>
    </xdr:sp>
    <xdr:clientData/>
  </xdr:twoCellAnchor>
  <xdr:twoCellAnchor>
    <xdr:from>
      <xdr:col>1</xdr:col>
      <xdr:colOff>9525</xdr:colOff>
      <xdr:row>93</xdr:row>
      <xdr:rowOff>0</xdr:rowOff>
    </xdr:from>
    <xdr:to>
      <xdr:col>8</xdr:col>
      <xdr:colOff>419100</xdr:colOff>
      <xdr:row>93</xdr:row>
      <xdr:rowOff>0</xdr:rowOff>
    </xdr:to>
    <xdr:sp>
      <xdr:nvSpPr>
        <xdr:cNvPr id="3" name="Text 18"/>
        <xdr:cNvSpPr txBox="1">
          <a:spLocks noChangeArrowheads="1"/>
        </xdr:cNvSpPr>
      </xdr:nvSpPr>
      <xdr:spPr>
        <a:xfrm>
          <a:off x="314325" y="15059025"/>
          <a:ext cx="5734050" cy="0"/>
        </a:xfrm>
        <a:prstGeom prst="rect">
          <a:avLst/>
        </a:prstGeom>
        <a:solidFill>
          <a:srgbClr val="FFFFFF"/>
        </a:solidFill>
        <a:ln w="1" cmpd="sng">
          <a:noFill/>
        </a:ln>
      </xdr:spPr>
      <xdr:txBody>
        <a:bodyPr vertOverflow="clip" wrap="square"/>
        <a:p>
          <a:pPr algn="just">
            <a:defRPr/>
          </a:pPr>
          <a:r>
            <a:rPr lang="en-US" cap="none" sz="1000" b="0" i="0" u="none" baseline="0"/>
            <a:t>The Group has commenced the setting up of publishing house in Indonesia and Thailand. Staff have been engaged and  trained in Malaysia.
</a:t>
          </a:r>
        </a:p>
      </xdr:txBody>
    </xdr:sp>
    <xdr:clientData/>
  </xdr:twoCellAnchor>
  <xdr:twoCellAnchor>
    <xdr:from>
      <xdr:col>1</xdr:col>
      <xdr:colOff>9525</xdr:colOff>
      <xdr:row>95</xdr:row>
      <xdr:rowOff>9525</xdr:rowOff>
    </xdr:from>
    <xdr:to>
      <xdr:col>8</xdr:col>
      <xdr:colOff>428625</xdr:colOff>
      <xdr:row>96</xdr:row>
      <xdr:rowOff>133350</xdr:rowOff>
    </xdr:to>
    <xdr:sp>
      <xdr:nvSpPr>
        <xdr:cNvPr id="4" name="Text 18"/>
        <xdr:cNvSpPr txBox="1">
          <a:spLocks noChangeArrowheads="1"/>
        </xdr:cNvSpPr>
      </xdr:nvSpPr>
      <xdr:spPr>
        <a:xfrm>
          <a:off x="314325" y="15392400"/>
          <a:ext cx="5743575" cy="2857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 in the composition of the Group during the current quarter.
 </a:t>
          </a:r>
        </a:p>
      </xdr:txBody>
    </xdr:sp>
    <xdr:clientData/>
  </xdr:twoCellAnchor>
  <xdr:twoCellAnchor>
    <xdr:from>
      <xdr:col>1</xdr:col>
      <xdr:colOff>9525</xdr:colOff>
      <xdr:row>100</xdr:row>
      <xdr:rowOff>9525</xdr:rowOff>
    </xdr:from>
    <xdr:to>
      <xdr:col>8</xdr:col>
      <xdr:colOff>485775</xdr:colOff>
      <xdr:row>102</xdr:row>
      <xdr:rowOff>85725</xdr:rowOff>
    </xdr:to>
    <xdr:sp>
      <xdr:nvSpPr>
        <xdr:cNvPr id="5" name="Text 18"/>
        <xdr:cNvSpPr txBox="1">
          <a:spLocks noChangeArrowheads="1"/>
        </xdr:cNvSpPr>
      </xdr:nvSpPr>
      <xdr:spPr>
        <a:xfrm>
          <a:off x="314325" y="16202025"/>
          <a:ext cx="5800725" cy="400050"/>
        </a:xfrm>
        <a:prstGeom prst="rect">
          <a:avLst/>
        </a:prstGeom>
        <a:solidFill>
          <a:srgbClr val="FFFFFF"/>
        </a:solidFill>
        <a:ln w="1"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30 September 2004.</a:t>
          </a:r>
        </a:p>
      </xdr:txBody>
    </xdr:sp>
    <xdr:clientData/>
  </xdr:twoCellAnchor>
  <xdr:twoCellAnchor>
    <xdr:from>
      <xdr:col>1</xdr:col>
      <xdr:colOff>9525</xdr:colOff>
      <xdr:row>110</xdr:row>
      <xdr:rowOff>9525</xdr:rowOff>
    </xdr:from>
    <xdr:to>
      <xdr:col>8</xdr:col>
      <xdr:colOff>485775</xdr:colOff>
      <xdr:row>114</xdr:row>
      <xdr:rowOff>85725</xdr:rowOff>
    </xdr:to>
    <xdr:sp>
      <xdr:nvSpPr>
        <xdr:cNvPr id="6" name="Text 18"/>
        <xdr:cNvSpPr txBox="1">
          <a:spLocks noChangeArrowheads="1"/>
        </xdr:cNvSpPr>
      </xdr:nvSpPr>
      <xdr:spPr>
        <a:xfrm>
          <a:off x="314325" y="17821275"/>
          <a:ext cx="5800725" cy="723900"/>
        </a:xfrm>
        <a:prstGeom prst="rect">
          <a:avLst/>
        </a:prstGeom>
        <a:solidFill>
          <a:srgbClr val="FFFFFF"/>
        </a:solidFill>
        <a:ln w="1" cmpd="sng">
          <a:noFill/>
        </a:ln>
      </xdr:spPr>
      <xdr:txBody>
        <a:bodyPr vertOverflow="clip" wrap="square"/>
        <a:p>
          <a:pPr algn="just">
            <a:defRPr/>
          </a:pPr>
          <a:r>
            <a:rPr lang="en-US" cap="none" sz="1000" b="0" i="0" u="none" baseline="0"/>
            <a:t>The Group's turnover for current quarter is RM15.7 million, an improvement of RM0.7 million over the same quarter of the preceding year. The improvement in turnover are due to better pricing of academic book as most academic books now complement with CD-ROM, and the change of teaching medium for Mathematic and Science subjects from Bahasa Melayu to English.</a:t>
          </a:r>
        </a:p>
      </xdr:txBody>
    </xdr:sp>
    <xdr:clientData/>
  </xdr:twoCellAnchor>
  <xdr:twoCellAnchor>
    <xdr:from>
      <xdr:col>1</xdr:col>
      <xdr:colOff>0</xdr:colOff>
      <xdr:row>118</xdr:row>
      <xdr:rowOff>9525</xdr:rowOff>
    </xdr:from>
    <xdr:to>
      <xdr:col>8</xdr:col>
      <xdr:colOff>457200</xdr:colOff>
      <xdr:row>121</xdr:row>
      <xdr:rowOff>66675</xdr:rowOff>
    </xdr:to>
    <xdr:sp>
      <xdr:nvSpPr>
        <xdr:cNvPr id="7" name="Text 18"/>
        <xdr:cNvSpPr txBox="1">
          <a:spLocks noChangeArrowheads="1"/>
        </xdr:cNvSpPr>
      </xdr:nvSpPr>
      <xdr:spPr>
        <a:xfrm>
          <a:off x="304800" y="19116675"/>
          <a:ext cx="5781675" cy="5429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Group's profit before taxation is RM9.4 million for the current quarter. An increase of RM2.2</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million when compared to the same quarter of the preceding year. This is mainly due to the reason as disclosed note 3 and note 13.</a:t>
          </a:r>
        </a:p>
      </xdr:txBody>
    </xdr:sp>
    <xdr:clientData/>
  </xdr:twoCellAnchor>
  <xdr:twoCellAnchor>
    <xdr:from>
      <xdr:col>1</xdr:col>
      <xdr:colOff>9525</xdr:colOff>
      <xdr:row>123</xdr:row>
      <xdr:rowOff>123825</xdr:rowOff>
    </xdr:from>
    <xdr:to>
      <xdr:col>8</xdr:col>
      <xdr:colOff>476250</xdr:colOff>
      <xdr:row>127</xdr:row>
      <xdr:rowOff>0</xdr:rowOff>
    </xdr:to>
    <xdr:sp>
      <xdr:nvSpPr>
        <xdr:cNvPr id="8" name="Text 18"/>
        <xdr:cNvSpPr txBox="1">
          <a:spLocks noChangeArrowheads="1"/>
        </xdr:cNvSpPr>
      </xdr:nvSpPr>
      <xdr:spPr>
        <a:xfrm>
          <a:off x="314325" y="20040600"/>
          <a:ext cx="5791200" cy="523875"/>
        </a:xfrm>
        <a:prstGeom prst="rect">
          <a:avLst/>
        </a:prstGeom>
        <a:noFill/>
        <a:ln w="1" cmpd="sng">
          <a:noFill/>
        </a:ln>
      </xdr:spPr>
      <xdr:txBody>
        <a:bodyPr vertOverflow="clip" wrap="square"/>
        <a:p>
          <a:pPr algn="just">
            <a:defRPr/>
          </a:pPr>
          <a:r>
            <a:rPr lang="en-US" cap="none" sz="1000" b="0" i="0" u="none" baseline="0"/>
            <a:t>The Directors are of the view that the prospects for the coming financial year will be better than last financial year as the group has commenced its overseas expansion plan, while at the same time, continue to expand its local publishing and printing businesses.</a:t>
          </a:r>
        </a:p>
      </xdr:txBody>
    </xdr:sp>
    <xdr:clientData/>
  </xdr:twoCellAnchor>
  <xdr:twoCellAnchor>
    <xdr:from>
      <xdr:col>1</xdr:col>
      <xdr:colOff>9525</xdr:colOff>
      <xdr:row>127</xdr:row>
      <xdr:rowOff>0</xdr:rowOff>
    </xdr:from>
    <xdr:to>
      <xdr:col>8</xdr:col>
      <xdr:colOff>523875</xdr:colOff>
      <xdr:row>127</xdr:row>
      <xdr:rowOff>0</xdr:rowOff>
    </xdr:to>
    <xdr:sp>
      <xdr:nvSpPr>
        <xdr:cNvPr id="9" name="Text 18"/>
        <xdr:cNvSpPr txBox="1">
          <a:spLocks noChangeArrowheads="1"/>
        </xdr:cNvSpPr>
      </xdr:nvSpPr>
      <xdr:spPr>
        <a:xfrm>
          <a:off x="314325" y="20564475"/>
          <a:ext cx="5838825" cy="0"/>
        </a:xfrm>
        <a:prstGeom prst="rect">
          <a:avLst/>
        </a:prstGeom>
        <a:noFill/>
        <a:ln w="1" cmpd="sng">
          <a:noFill/>
        </a:ln>
      </xdr:spPr>
      <xdr:txBody>
        <a:bodyPr vertOverflow="clip" wrap="square"/>
        <a:p>
          <a:pPr algn="just">
            <a:defRPr/>
          </a:pPr>
          <a:r>
            <a:rPr lang="en-US" cap="none" sz="1000" b="0" i="0" u="none" baseline="0">
              <a:solidFill>
                <a:srgbClr val="000000"/>
              </a:solidFill>
            </a:rPr>
            <a:t>The Group achieve a Profit After Tax of RM8.23 million as compared to RM6.72 million forecasted in the prospectus. The different of RM1.51 million is mainly due to amortisation of Reserve arising on Consolidation.</a:t>
          </a:r>
        </a:p>
      </xdr:txBody>
    </xdr:sp>
    <xdr:clientData/>
  </xdr:twoCellAnchor>
  <xdr:twoCellAnchor>
    <xdr:from>
      <xdr:col>1</xdr:col>
      <xdr:colOff>9525</xdr:colOff>
      <xdr:row>147</xdr:row>
      <xdr:rowOff>9525</xdr:rowOff>
    </xdr:from>
    <xdr:to>
      <xdr:col>8</xdr:col>
      <xdr:colOff>371475</xdr:colOff>
      <xdr:row>149</xdr:row>
      <xdr:rowOff>0</xdr:rowOff>
    </xdr:to>
    <xdr:sp>
      <xdr:nvSpPr>
        <xdr:cNvPr id="10" name="Text 18"/>
        <xdr:cNvSpPr txBox="1">
          <a:spLocks noChangeArrowheads="1"/>
        </xdr:cNvSpPr>
      </xdr:nvSpPr>
      <xdr:spPr>
        <a:xfrm>
          <a:off x="314325" y="23831550"/>
          <a:ext cx="5686425" cy="3143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 properties for the current quarter under review.
</a:t>
          </a:r>
        </a:p>
      </xdr:txBody>
    </xdr:sp>
    <xdr:clientData/>
  </xdr:twoCellAnchor>
  <xdr:twoCellAnchor>
    <xdr:from>
      <xdr:col>1</xdr:col>
      <xdr:colOff>9525</xdr:colOff>
      <xdr:row>199</xdr:row>
      <xdr:rowOff>9525</xdr:rowOff>
    </xdr:from>
    <xdr:to>
      <xdr:col>8</xdr:col>
      <xdr:colOff>333375</xdr:colOff>
      <xdr:row>200</xdr:row>
      <xdr:rowOff>142875</xdr:rowOff>
    </xdr:to>
    <xdr:sp>
      <xdr:nvSpPr>
        <xdr:cNvPr id="11" name="Text 18"/>
        <xdr:cNvSpPr txBox="1">
          <a:spLocks noChangeArrowheads="1"/>
        </xdr:cNvSpPr>
      </xdr:nvSpPr>
      <xdr:spPr>
        <a:xfrm>
          <a:off x="314325" y="32080200"/>
          <a:ext cx="5648325"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204</xdr:row>
      <xdr:rowOff>9525</xdr:rowOff>
    </xdr:from>
    <xdr:to>
      <xdr:col>8</xdr:col>
      <xdr:colOff>447675</xdr:colOff>
      <xdr:row>206</xdr:row>
      <xdr:rowOff>95250</xdr:rowOff>
    </xdr:to>
    <xdr:sp>
      <xdr:nvSpPr>
        <xdr:cNvPr id="12" name="Text 18"/>
        <xdr:cNvSpPr txBox="1">
          <a:spLocks noChangeArrowheads="1"/>
        </xdr:cNvSpPr>
      </xdr:nvSpPr>
      <xdr:spPr>
        <a:xfrm>
          <a:off x="314325" y="32889825"/>
          <a:ext cx="5762625" cy="409575"/>
        </a:xfrm>
        <a:prstGeom prst="rect">
          <a:avLst/>
        </a:prstGeom>
        <a:solidFill>
          <a:srgbClr val="FFFFFF"/>
        </a:solidFill>
        <a:ln w="1" cmpd="sng">
          <a:noFill/>
        </a:ln>
      </xdr:spPr>
      <xdr:txBody>
        <a:bodyPr vertOverflow="clip" wrap="square"/>
        <a:p>
          <a:pPr algn="just">
            <a:defRPr/>
          </a:pPr>
          <a:r>
            <a:rPr lang="en-US" cap="none" sz="1000" b="0" i="0" u="none" baseline="0"/>
            <a:t>As at 26 May 2005, there were no changes in the material litigation since the balance sheet date of 30 September 2004.
 </a:t>
          </a:r>
        </a:p>
      </xdr:txBody>
    </xdr:sp>
    <xdr:clientData/>
  </xdr:twoCellAnchor>
  <xdr:twoCellAnchor>
    <xdr:from>
      <xdr:col>1</xdr:col>
      <xdr:colOff>9525</xdr:colOff>
      <xdr:row>10</xdr:row>
      <xdr:rowOff>0</xdr:rowOff>
    </xdr:from>
    <xdr:to>
      <xdr:col>8</xdr:col>
      <xdr:colOff>428625</xdr:colOff>
      <xdr:row>22</xdr:row>
      <xdr:rowOff>0</xdr:rowOff>
    </xdr:to>
    <xdr:sp>
      <xdr:nvSpPr>
        <xdr:cNvPr id="13" name="TextBox 13"/>
        <xdr:cNvSpPr txBox="1">
          <a:spLocks noChangeArrowheads="1"/>
        </xdr:cNvSpPr>
      </xdr:nvSpPr>
      <xdr:spPr>
        <a:xfrm>
          <a:off x="314325" y="1514475"/>
          <a:ext cx="5743575" cy="1943100"/>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are unaudited and have been prepared in accordance with the requirements of MASB 26: Interim Financial Reporting and paragraph 9.22 of the Listing Requirements of the Bursa Malaysia Securities Berhad.
These explanatory notes attached to the interim financial statements provide an explanation of events and transactions that are significant to an understanding of the changes in the financial position and performance of Pelangi Publishing Group Bhd (“PPG” or “Company”) and its subsidiary companies hereinafter referred to as the (“Group”) since the financial year ended 30 September 2004.
The same accounting policies and methods of computation are followed in the  interim financial statements as compared with the financial statements for the year ended 30 September 2004.
</a:t>
          </a:r>
        </a:p>
      </xdr:txBody>
    </xdr:sp>
    <xdr:clientData/>
  </xdr:twoCellAnchor>
  <xdr:oneCellAnchor>
    <xdr:from>
      <xdr:col>1</xdr:col>
      <xdr:colOff>0</xdr:colOff>
      <xdr:row>30</xdr:row>
      <xdr:rowOff>142875</xdr:rowOff>
    </xdr:from>
    <xdr:ext cx="5610225" cy="2181225"/>
    <xdr:sp>
      <xdr:nvSpPr>
        <xdr:cNvPr id="14" name="TextBox 14"/>
        <xdr:cNvSpPr txBox="1">
          <a:spLocks noChangeArrowheads="1"/>
        </xdr:cNvSpPr>
      </xdr:nvSpPr>
      <xdr:spPr>
        <a:xfrm>
          <a:off x="304800" y="4895850"/>
          <a:ext cx="5610225" cy="2181225"/>
        </a:xfrm>
        <a:prstGeom prst="rect">
          <a:avLst/>
        </a:prstGeom>
        <a:noFill/>
        <a:ln w="9525"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 Group is basically involved in the production and distribution of books. In relation to our academic books, school terms will have impact on revenue and margins.
The bulk of the turnover of the Group will come from 4th quarter of the calendar year (1st quarter of our financial year) before school term reopen. The turnover cycle will drop in the 1st quarter of the following calendar year (2nd Quarter of our financial year).
It will increase again in the 2nd quarter of the following </a:t>
          </a:r>
          <a:r>
            <a:rPr lang="en-US" cap="none" sz="1000" b="0" i="0" u="none" baseline="0">
              <a:latin typeface="Times New Roman"/>
              <a:ea typeface="Times New Roman"/>
              <a:cs typeface="Times New Roman"/>
            </a:rPr>
            <a:t>calendar</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year (3rd quarter of our financial year) due to second half year school order from schools and kindergartens.     
The 3rd quarter of the calendar year (4th quarter of our financial year) will show a slow down as this is the period of heavy production and promotion. </a:t>
          </a:r>
        </a:p>
      </xdr:txBody>
    </xdr:sp>
    <xdr:clientData/>
  </xdr:oneCellAnchor>
  <xdr:oneCellAnchor>
    <xdr:from>
      <xdr:col>0</xdr:col>
      <xdr:colOff>285750</xdr:colOff>
      <xdr:row>51</xdr:row>
      <xdr:rowOff>152400</xdr:rowOff>
    </xdr:from>
    <xdr:ext cx="5610225" cy="419100"/>
    <xdr:sp>
      <xdr:nvSpPr>
        <xdr:cNvPr id="15" name="TextBox 15"/>
        <xdr:cNvSpPr txBox="1">
          <a:spLocks noChangeArrowheads="1"/>
        </xdr:cNvSpPr>
      </xdr:nvSpPr>
      <xdr:spPr>
        <a:xfrm>
          <a:off x="285750" y="8305800"/>
          <a:ext cx="5610225" cy="41910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changes  to the estimates  that have had a material effect in the current quarter results. </a:t>
          </a:r>
          <a:r>
            <a:rPr lang="en-US" cap="none" sz="1000" b="0" i="0" u="none" baseline="0">
              <a:solidFill>
                <a:srgbClr val="000000"/>
              </a:solidFill>
              <a:latin typeface="Times New Roman"/>
              <a:ea typeface="Times New Roman"/>
              <a:cs typeface="Times New Roman"/>
            </a:rPr>
            <a:t>
</a:t>
          </a:r>
        </a:p>
      </xdr:txBody>
    </xdr:sp>
    <xdr:clientData/>
  </xdr:oneCellAnchor>
  <xdr:oneCellAnchor>
    <xdr:from>
      <xdr:col>1</xdr:col>
      <xdr:colOff>38100</xdr:colOff>
      <xdr:row>57</xdr:row>
      <xdr:rowOff>0</xdr:rowOff>
    </xdr:from>
    <xdr:ext cx="5543550" cy="504825"/>
    <xdr:sp>
      <xdr:nvSpPr>
        <xdr:cNvPr id="16" name="TextBox 16"/>
        <xdr:cNvSpPr txBox="1">
          <a:spLocks noChangeArrowheads="1"/>
        </xdr:cNvSpPr>
      </xdr:nvSpPr>
      <xdr:spPr>
        <a:xfrm>
          <a:off x="342900" y="9191625"/>
          <a:ext cx="5543550" cy="50482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issuance, cancellation, repurchase, resale and repayments of debts and equity securities during the quarter ended 31 March 2005.
</a:t>
          </a:r>
          <a:r>
            <a:rPr lang="en-US" cap="none" sz="1000" b="0" i="0" u="none" baseline="0">
              <a:solidFill>
                <a:srgbClr val="000000"/>
              </a:solidFill>
              <a:latin typeface="Times New Roman"/>
              <a:ea typeface="Times New Roman"/>
              <a:cs typeface="Times New Roman"/>
            </a:rPr>
            <a:t>
</a:t>
          </a:r>
        </a:p>
      </xdr:txBody>
    </xdr:sp>
    <xdr:clientData/>
  </xdr:oneCellAnchor>
  <xdr:twoCellAnchor>
    <xdr:from>
      <xdr:col>0</xdr:col>
      <xdr:colOff>285750</xdr:colOff>
      <xdr:row>139</xdr:row>
      <xdr:rowOff>38100</xdr:rowOff>
    </xdr:from>
    <xdr:to>
      <xdr:col>8</xdr:col>
      <xdr:colOff>342900</xdr:colOff>
      <xdr:row>144</xdr:row>
      <xdr:rowOff>0</xdr:rowOff>
    </xdr:to>
    <xdr:sp>
      <xdr:nvSpPr>
        <xdr:cNvPr id="17" name="Text 18"/>
        <xdr:cNvSpPr txBox="1">
          <a:spLocks noChangeArrowheads="1"/>
        </xdr:cNvSpPr>
      </xdr:nvSpPr>
      <xdr:spPr>
        <a:xfrm>
          <a:off x="285750" y="22564725"/>
          <a:ext cx="5686425" cy="771525"/>
        </a:xfrm>
        <a:prstGeom prst="rect">
          <a:avLst/>
        </a:prstGeom>
        <a:noFill/>
        <a:ln w="0" cmpd="sng">
          <a:noFill/>
        </a:ln>
      </xdr:spPr>
      <xdr:txBody>
        <a:bodyPr vertOverflow="clip" wrap="square"/>
        <a:p>
          <a:pPr algn="l">
            <a:defRPr/>
          </a:pPr>
          <a:r>
            <a:rPr lang="en-US" cap="none" sz="1000" b="0" i="0" u="none" baseline="0"/>
            <a:t>The effective tax rates for the cumulative period is lower than the statutory tax rate because the subsidiary companies qualified for income tax at 20% on the first RM500,000 of their chargeable income, while the effective tax rate for the current quarter is higher than the statutory tax rate because of the non-availability of of income in the first RM500,000 bracket.
</a:t>
          </a:r>
        </a:p>
      </xdr:txBody>
    </xdr:sp>
    <xdr:clientData/>
  </xdr:twoCellAnchor>
  <xdr:oneCellAnchor>
    <xdr:from>
      <xdr:col>1</xdr:col>
      <xdr:colOff>19050</xdr:colOff>
      <xdr:row>46</xdr:row>
      <xdr:rowOff>95250</xdr:rowOff>
    </xdr:from>
    <xdr:ext cx="5610225" cy="409575"/>
    <xdr:sp>
      <xdr:nvSpPr>
        <xdr:cNvPr id="18" name="TextBox 18"/>
        <xdr:cNvSpPr txBox="1">
          <a:spLocks noChangeArrowheads="1"/>
        </xdr:cNvSpPr>
      </xdr:nvSpPr>
      <xdr:spPr>
        <a:xfrm>
          <a:off x="323850" y="7439025"/>
          <a:ext cx="5610225" cy="409575"/>
        </a:xfrm>
        <a:prstGeom prst="rect">
          <a:avLst/>
        </a:prstGeom>
        <a:noFill/>
        <a:ln w="9525" cmpd="sng">
          <a:noFill/>
        </a:ln>
      </xdr:spPr>
      <xdr:txBody>
        <a:bodyPr vertOverflow="clip" wrap="square"/>
        <a:p>
          <a:pPr algn="just">
            <a:defRPr/>
          </a:pPr>
          <a:r>
            <a:rPr lang="en-US" cap="none" sz="1000" b="0" i="0" u="none" baseline="0"/>
            <a:t>There were no unusual items affecting assets, liabilities, equity, net income, or cash flows during the financial period ended 31 March 2005.</a:t>
          </a:r>
        </a:p>
      </xdr:txBody>
    </xdr:sp>
    <xdr:clientData/>
  </xdr:oneCellAnchor>
  <xdr:twoCellAnchor>
    <xdr:from>
      <xdr:col>9</xdr:col>
      <xdr:colOff>0</xdr:colOff>
      <xdr:row>4</xdr:row>
      <xdr:rowOff>114300</xdr:rowOff>
    </xdr:from>
    <xdr:to>
      <xdr:col>9</xdr:col>
      <xdr:colOff>0</xdr:colOff>
      <xdr:row>7</xdr:row>
      <xdr:rowOff>76200</xdr:rowOff>
    </xdr:to>
    <xdr:sp>
      <xdr:nvSpPr>
        <xdr:cNvPr id="19" name="TextBox 19"/>
        <xdr:cNvSpPr txBox="1">
          <a:spLocks noChangeArrowheads="1"/>
        </xdr:cNvSpPr>
      </xdr:nvSpPr>
      <xdr:spPr>
        <a:xfrm>
          <a:off x="6248400" y="762000"/>
          <a:ext cx="0" cy="447675"/>
        </a:xfrm>
        <a:prstGeom prst="rect">
          <a:avLst/>
        </a:prstGeom>
        <a:noFill/>
        <a:ln w="9525" cmpd="sng">
          <a:noFill/>
        </a:ln>
      </xdr:spPr>
      <xdr:txBody>
        <a:bodyPr vertOverflow="clip" wrap="square"/>
        <a:p>
          <a:pPr algn="l">
            <a:defRPr/>
          </a:pPr>
          <a:r>
            <a:rPr lang="en-US" cap="none" sz="2200" b="0" i="0" u="none" baseline="0">
              <a:solidFill>
                <a:srgbClr val="FF0000"/>
              </a:solidFill>
              <a:latin typeface="Arial"/>
              <a:ea typeface="Arial"/>
              <a:cs typeface="Arial"/>
            </a:rPr>
            <a:t>Nicole take note</a:t>
          </a:r>
        </a:p>
      </xdr:txBody>
    </xdr:sp>
    <xdr:clientData/>
  </xdr:twoCellAnchor>
  <xdr:twoCellAnchor>
    <xdr:from>
      <xdr:col>1</xdr:col>
      <xdr:colOff>19050</xdr:colOff>
      <xdr:row>235</xdr:row>
      <xdr:rowOff>0</xdr:rowOff>
    </xdr:from>
    <xdr:to>
      <xdr:col>8</xdr:col>
      <xdr:colOff>295275</xdr:colOff>
      <xdr:row>238</xdr:row>
      <xdr:rowOff>66675</xdr:rowOff>
    </xdr:to>
    <xdr:sp>
      <xdr:nvSpPr>
        <xdr:cNvPr id="20" name="TextBox 20"/>
        <xdr:cNvSpPr txBox="1">
          <a:spLocks noChangeArrowheads="1"/>
        </xdr:cNvSpPr>
      </xdr:nvSpPr>
      <xdr:spPr>
        <a:xfrm>
          <a:off x="323850" y="38023800"/>
          <a:ext cx="5600700" cy="552450"/>
        </a:xfrm>
        <a:prstGeom prst="rect">
          <a:avLst/>
        </a:prstGeom>
        <a:solidFill>
          <a:srgbClr val="FFFFFF"/>
        </a:solidFill>
        <a:ln w="9525" cmpd="sng">
          <a:noFill/>
        </a:ln>
      </xdr:spPr>
      <xdr:txBody>
        <a:bodyPr vertOverflow="clip" wrap="square"/>
        <a:p>
          <a:pPr algn="l">
            <a:defRPr/>
          </a:pPr>
          <a:r>
            <a:rPr lang="en-US" cap="none" sz="1000" b="0" i="0" u="none" baseline="0"/>
            <a:t>No interim dividend has been declared for the financial period ended 31 March 2005.</a:t>
          </a:r>
        </a:p>
      </xdr:txBody>
    </xdr:sp>
    <xdr:clientData/>
  </xdr:twoCellAnchor>
  <xdr:oneCellAnchor>
    <xdr:from>
      <xdr:col>1</xdr:col>
      <xdr:colOff>38100</xdr:colOff>
      <xdr:row>63</xdr:row>
      <xdr:rowOff>0</xdr:rowOff>
    </xdr:from>
    <xdr:ext cx="5543550" cy="495300"/>
    <xdr:sp>
      <xdr:nvSpPr>
        <xdr:cNvPr id="21" name="TextBox 21"/>
        <xdr:cNvSpPr txBox="1">
          <a:spLocks noChangeArrowheads="1"/>
        </xdr:cNvSpPr>
      </xdr:nvSpPr>
      <xdr:spPr>
        <a:xfrm>
          <a:off x="342900" y="10163175"/>
          <a:ext cx="5543550" cy="495300"/>
        </a:xfrm>
        <a:prstGeom prst="rect">
          <a:avLst/>
        </a:prstGeom>
        <a:noFill/>
        <a:ln w="9525" cmpd="sng">
          <a:noFill/>
        </a:ln>
      </xdr:spPr>
      <xdr:txBody>
        <a:bodyPr vertOverflow="clip" wrap="square"/>
        <a:p>
          <a:pPr algn="just">
            <a:defRPr/>
          </a:pPr>
          <a:r>
            <a:rPr lang="en-US" cap="none" sz="1000" b="0" i="0" u="none" baseline="0">
              <a:solidFill>
                <a:srgbClr val="000000"/>
              </a:solidFill>
            </a:rPr>
            <a:t>On 28 April 2005, the company paid a final dividend of 4% tax exempt amounting to RM1.6 million in respect of financial year ended 30 September 2004.
</a:t>
          </a:r>
        </a:p>
      </xdr:txBody>
    </xdr:sp>
    <xdr:clientData/>
  </xdr:oneCellAnchor>
  <xdr:twoCellAnchor>
    <xdr:from>
      <xdr:col>1</xdr:col>
      <xdr:colOff>123825</xdr:colOff>
      <xdr:row>171</xdr:row>
      <xdr:rowOff>57150</xdr:rowOff>
    </xdr:from>
    <xdr:to>
      <xdr:col>8</xdr:col>
      <xdr:colOff>485775</xdr:colOff>
      <xdr:row>172</xdr:row>
      <xdr:rowOff>95250</xdr:rowOff>
    </xdr:to>
    <xdr:sp>
      <xdr:nvSpPr>
        <xdr:cNvPr id="22" name="Text 18"/>
        <xdr:cNvSpPr txBox="1">
          <a:spLocks noChangeArrowheads="1"/>
        </xdr:cNvSpPr>
      </xdr:nvSpPr>
      <xdr:spPr>
        <a:xfrm>
          <a:off x="428625" y="27765375"/>
          <a:ext cx="5686425" cy="200025"/>
        </a:xfrm>
        <a:prstGeom prst="rect">
          <a:avLst/>
        </a:prstGeom>
        <a:noFill/>
        <a:ln w="0" cmpd="sng">
          <a:noFill/>
        </a:ln>
      </xdr:spPr>
      <xdr:txBody>
        <a:bodyPr vertOverflow="clip" wrap="square"/>
        <a:p>
          <a:pPr algn="l">
            <a:defRPr/>
          </a:pPr>
          <a:r>
            <a:rPr lang="en-US" cap="none" sz="1000" b="0" i="0" u="none" baseline="0">
              <a:solidFill>
                <a:srgbClr val="000000"/>
              </a:solidFill>
            </a:rPr>
            <a:t>There were no corporate proposals announced but not completed as at 26 May 2005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notesD30550\Documents%20and%20Settings\pei.szu.ong\Desktop\Penerbitan\YE03\Tunas%20Pelangi\01-AWP\TunasPel_final%20audi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BAfile\AUD2\Nit344\Ye99\AWPs\Nit344_AWP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Amend%20Awp.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MSOFFICE\EXCEL\MTHACCTS\MPSB'2K\MP2K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WINDOWS\TEMP\notesD30550\DATA\Year_End_2000\Examples\Aw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WINDOWS\TEMP\notesD30550\AMC%20021\Amc%20021awp(updated).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WINDOWS\TEMP\notesD30550\DATA\cpi\WINDOWS\TEMP\Mit-BP\DATA\DATA\PGCS\Ming%20Ming\pondAWP00-fina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MTE\MitTech_Awps01(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Flextronics\Ye01\11-AWPs\DATA\dsfurniture\dsawps.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DATA\Pelangi\Awp00\Pelangi-%20AWP0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DATA\AUDIT\Pelangi%20Group\Pelangi\Ye2000\11-AWPs\F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NRV.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BAfile\Aud2\Mal225\malead99\09-AWPs\AllAWP9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WINDOWS\TEMP\notesD30550\WINDOWS\Desktop\DATA\dsfurniture\dsawp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WINDOWS\TEMP\notesD30550\WINDOWS\Desktop\DATA\wuerth\YE00\wuerth.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WINDOWS\TEMP\notesD30550\Documents%20and%20Settings\jimmy.chan\Desktop\tunas%20pelangi\intelchem%20final\intelchem\01_AWPS\Intelchem\Ye02\Awp\Int459_Awp_MH_Fin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WINDOWS\TEMP\notesD30550\Documents%20and%20Settings\jimmy.chan\Desktop\tunas%20pelangi\intelchem%20final\intelchem\01_AWPS\Intelchem\Ye01\01-Awp\Int459_AwpJune01_MH.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A:\INTIN459_Final_AWPs_Fl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WINDOWS\TEMP\notesD30550\Documents%20and%20Settings\ppsb\My%20Documents\Attachments\Tunas\WIN_DAT\excel\glstat\glst0799.xlw"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T2000CY\Tax3\Shi434\COM00\Mfa0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BAfile\Aud1\GLP334\Ye01\09-AWPs\Year_End_2000\Examples\Awp.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A:\Com%20C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TEMP\notesD30550\Documents%20and%20Settings\ppsb\My%20Documents\Attachments\Tunas\AWP_ops_04%20Final%20Tunas.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A:\CTC-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A:\DATA\Pelangi\Yukong\MSOFFICE\EXCEL\MTHACCTS\MPSB'2K\MP2K12.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WINDOWS\TEMP\notesD30550\BAfile\Aud2\Penpe001\Ye02\Sutera%20Ceria\SCSB_Aw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A:\cpi\WINDOWS\TEMP\Mit-BP\MSOFFICE\EXCEL\MTHACCTS\MPSB'2K\MP2K12.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WINDOWS\TEMP\notesD30550\AMC%20021\DATA\Year_End_2000\Examples\Awp.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WINDOWS\TEMP\notesD30550\BAfile\Aud1\Hantong\KYM%20(Johor)\AWP\BAfile\Aud2\Nst334\Ye00\AWP\Nst334_Awp1_without%20adj.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G:\StandardDoc\Nst334_Awp1_without%20adj.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H:\Documents%20and%20Settings\kwei.yin.chan\Desktop\myportfolio\sin02\BAfile\Aud2\Nst334\Ye00\AWP\Nst334_Awp1_without%20adj.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H:\WINDOWS\Desktop\CHPIS_02_Q_Final.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WINDOWS\TEMP\notesD30550\Documents%20and%20Settings\ppsb\My%20Documents\Attachments\ppsb\PPSB_Awp_04_Final_Master_H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DOWS\TEMP\notesD30550\WINDOWS\Desktop\CHPIS_02_Q_Final.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WINDOWS\TEMP\notesD30550\Documents%20and%20Settings\owner\Desktop\pen%20drive\EY\wORK%20PROGRAME\PDl\PDL(M)_AWP_FINAL_FQC_04.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A:\Documents%20and%20Settings\pei.szu.ong\Desktop\PFSB_Awps_0903_KS.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Documents%20and%20Settings\jimmy.chan\Desktop\tunas%20pelangi\changhuat\chm\CHANGHUAT\CHM\AWP\backup\L1.Short%20term%20borrowing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hb2_gen_mal_3\AabsData\A2002_NEW\S_to_Z\SPM002\Lead%20schedule\SPM00\NORSAN\FIMATIC\Fimatic%20Engineering%20(J)%20Sdn%20Bhd\FJETC9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DOWS\TEMP\notesD30550\Gim%20Hin\Ye01\awps\Gim334_Awps2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DOWS\TEMP\notesD30550\Documents%20and%20Settings\jimmy.chan\Desktop\tunas%20pelangi\changhuat\chm\CHANGHUAT\CHM\AWP\backup\L1.Short%20term%20borrowing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ATA\Year_End_2000\Examples\Arr337_Awp_Bpr_Fs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DATA\Year_End_2000\Examples\Aw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10"/>
      <sheetName val="F-20"/>
      <sheetName val="F-60"/>
      <sheetName val="A2-4"/>
      <sheetName val="A2-3"/>
      <sheetName val="A3-1"/>
      <sheetName val="N-1"/>
      <sheetName val="A3-3"/>
      <sheetName val="CF"/>
      <sheetName val="E-1"/>
      <sheetName val="O-1"/>
      <sheetName val="O-2"/>
      <sheetName val="R-1"/>
      <sheetName val="O-5"/>
      <sheetName val="O-6"/>
      <sheetName val="O-7"/>
      <sheetName val="0-8"/>
      <sheetName val="O-9"/>
      <sheetName val="O-10"/>
      <sheetName val="Schedule I (2)"/>
      <sheetName val="Schedule IIa (2)"/>
      <sheetName val="Schedule IIb (2)"/>
      <sheetName val="Schedule III (2)"/>
      <sheetName val="12.2"/>
      <sheetName val="DATA FOR ANALYSIS"/>
      <sheetName val="U-11"/>
      <sheetName val="U-12"/>
      <sheetName val="U-10"/>
      <sheetName val="U-20"/>
      <sheetName val="U-30"/>
      <sheetName val="U-31"/>
      <sheetName val="U-32"/>
      <sheetName val="U-33"/>
      <sheetName val="U-60"/>
      <sheetName val="E-3"/>
      <sheetName val="E-4"/>
      <sheetName val="E-5"/>
      <sheetName val="E-10"/>
      <sheetName val="I-1"/>
      <sheetName val="M-1"/>
      <sheetName val="MM"/>
      <sheetName val="K-1 page1"/>
      <sheetName val="K-1 page2"/>
      <sheetName val="K-3"/>
      <sheetName val="K-2"/>
      <sheetName val="K-5"/>
      <sheetName val="K-10 to K-12"/>
      <sheetName val="K-13"/>
      <sheetName val="K-14"/>
      <sheetName val="K-15"/>
      <sheetName val="K-16"/>
      <sheetName val="K-17"/>
      <sheetName val="K-18"/>
      <sheetName val="K-19"/>
      <sheetName val="K-20"/>
      <sheetName val="K-21"/>
      <sheetName val="Q-1"/>
      <sheetName val="Q-10"/>
      <sheetName val="Q-20"/>
      <sheetName val="P-1"/>
      <sheetName val="P-10"/>
      <sheetName val="P-11"/>
      <sheetName val="P-12"/>
      <sheetName val="P-13"/>
      <sheetName val="L-1"/>
      <sheetName val="C-1"/>
      <sheetName val="C-5"/>
      <sheetName val="H-1"/>
      <sheetName val="G-1"/>
      <sheetName val="S"/>
      <sheetName val="Tickmark"/>
      <sheetName val="OSM"/>
    </sheetNames>
    <sheetDataSet>
      <sheetData sheetId="5">
        <row r="5">
          <cell r="D5" t="str">
            <v>AUDIT FOR THE PERIOD ENDED 30 September 2003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s>
    <sheetDataSet>
      <sheetData sheetId="0">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000"/>
      <sheetName val="FSA"/>
      <sheetName val="FSA-Attached"/>
      <sheetName val="Materiality"/>
      <sheetName val="AP110"/>
      <sheetName val="F-7"/>
      <sheetName val="F-22"/>
      <sheetName val="Cashflow"/>
      <sheetName val="BPR balance sheet"/>
      <sheetName val="BPR profit &amp; loss"/>
      <sheetName val="BPR BS analysis"/>
      <sheetName val="BPR PL analysis"/>
      <sheetName val="A"/>
      <sheetName val="B"/>
      <sheetName val="B-1"/>
      <sheetName val="C"/>
      <sheetName val="L"/>
      <sheetName val="U-1"/>
      <sheetName val="Sheet2"/>
      <sheetName val="U"/>
      <sheetName val="U-RCD6"/>
      <sheetName val="Z"/>
      <sheetName val="AA"/>
      <sheetName val="BB"/>
      <sheetName val="BB-1"/>
      <sheetName val="CC"/>
      <sheetName val="CC-60"/>
      <sheetName val="CC-Recon"/>
      <sheetName val="FF"/>
      <sheetName val="FF-1"/>
      <sheetName val="FF-2"/>
      <sheetName val="FF-3"/>
      <sheetName val="FF-4"/>
      <sheetName val="FF-5"/>
      <sheetName val="FF-10"/>
      <sheetName val="KK"/>
      <sheetName val="Sheet4"/>
      <sheetName val="MM"/>
      <sheetName val="PP"/>
      <sheetName val="10"/>
      <sheetName val="20"/>
      <sheetName val="30"/>
      <sheetName val="40"/>
      <sheetName val="50"/>
      <sheetName val="60"/>
      <sheetName val="70"/>
      <sheetName val="80"/>
      <sheetName val="90"/>
      <sheetName val="10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amp;L Lead"/>
      <sheetName val="10"/>
      <sheetName val="20"/>
      <sheetName val="30"/>
      <sheetName val="BPR"/>
      <sheetName val="FSA"/>
      <sheetName val="Attach"/>
      <sheetName val="U-100"/>
      <sheetName val="AP110"/>
      <sheetName val="AP110 "/>
      <sheetName val="F-11"/>
      <sheetName val="F-22"/>
      <sheetName val="B"/>
      <sheetName val="B-1"/>
      <sheetName val="B-20"/>
      <sheetName val="B-30"/>
      <sheetName val="C"/>
      <sheetName val="C-40"/>
      <sheetName val="Sheet1"/>
      <sheetName val="AA"/>
      <sheetName val="BB"/>
      <sheetName val="BB-20"/>
      <sheetName val="BB-30"/>
      <sheetName val="FF"/>
      <sheetName val="FF "/>
      <sheetName val="FF-1"/>
      <sheetName val="FF-2 (1)"/>
      <sheetName val="FF-2 (2)"/>
      <sheetName val="FF-3"/>
      <sheetName val="FF-6"/>
      <sheetName val="FF-7"/>
    </sheetNames>
    <sheetDataSet>
      <sheetData sheetId="5">
        <row r="1">
          <cell r="A1" t="str">
            <v>MITSUMI TECHNOLOGY (M) SDN BHD</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0000"/>
      <sheetName val="F-1"/>
      <sheetName val="F-2"/>
      <sheetName val="F-3"/>
      <sheetName val="Materiality"/>
      <sheetName val="cf"/>
      <sheetName val="F-4"/>
      <sheetName val="F-5"/>
      <sheetName val="F-6"/>
      <sheetName val="F-9"/>
      <sheetName val="F-22"/>
      <sheetName val="Cashflow"/>
      <sheetName val="BPR balance sheet"/>
      <sheetName val="BPR profit &amp; loss"/>
      <sheetName val="BPR BS analysis"/>
      <sheetName val="BPR PL analysis"/>
      <sheetName val="A"/>
      <sheetName val="A-2"/>
      <sheetName val="B"/>
      <sheetName val="B-1"/>
      <sheetName val="C"/>
      <sheetName val="C-10"/>
      <sheetName val="NRV-1"/>
      <sheetName val="NRV-2"/>
      <sheetName val="L"/>
      <sheetName val="M"/>
      <sheetName val="N"/>
      <sheetName val="N-10"/>
      <sheetName val="N-11"/>
      <sheetName val="N-12"/>
      <sheetName val="N-20"/>
      <sheetName val="U"/>
      <sheetName val="AA"/>
      <sheetName val="AA-3"/>
      <sheetName val="BB-1"/>
      <sheetName val="BB"/>
      <sheetName val="CC"/>
      <sheetName val="CC-24"/>
      <sheetName val="CC-50"/>
      <sheetName val="FF"/>
      <sheetName val="FF-1"/>
      <sheetName val="FF-10"/>
      <sheetName val="MM"/>
      <sheetName val="NN"/>
      <sheetName val="10"/>
      <sheetName val="20"/>
      <sheetName val="25"/>
      <sheetName val="30"/>
      <sheetName val="31"/>
      <sheetName val="70"/>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ummary"/>
      <sheetName val="details"/>
      <sheetName val="accumdeprn"/>
      <sheetName val="addl cost"/>
      <sheetName val="dev_exp (2)"/>
      <sheetName val="dev_exp"/>
      <sheetName val="Addl Dev Exp"/>
    </sheetNames>
    <sheetDataSet>
      <sheetData sheetId="2">
        <row r="3">
          <cell r="A3" t="str">
            <v>YTD DEPRECIATION</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 - BCN 300</v>
          </cell>
          <cell r="B4">
            <v>717.72</v>
          </cell>
          <cell r="C4">
            <v>1435.44</v>
          </cell>
          <cell r="D4">
            <v>2153.16</v>
          </cell>
          <cell r="E4">
            <v>2272.0299999999997</v>
          </cell>
          <cell r="F4">
            <v>2272.0299999999997</v>
          </cell>
          <cell r="G4">
            <v>2272.0299999999997</v>
          </cell>
          <cell r="H4">
            <v>2272.0299999999997</v>
          </cell>
          <cell r="I4">
            <v>2272.0299999999997</v>
          </cell>
          <cell r="J4">
            <v>2272.0299999999997</v>
          </cell>
          <cell r="K4">
            <v>2272.0299999999997</v>
          </cell>
          <cell r="L4">
            <v>2272.0299999999997</v>
          </cell>
          <cell r="M4">
            <v>2272.0299999999997</v>
          </cell>
        </row>
        <row r="5">
          <cell r="A5" t="str">
            <v>Firearms</v>
          </cell>
          <cell r="B5">
            <v>132.95</v>
          </cell>
          <cell r="C5">
            <v>265.9</v>
          </cell>
          <cell r="D5">
            <v>398.84999999999997</v>
          </cell>
          <cell r="E5">
            <v>531.8</v>
          </cell>
          <cell r="F5">
            <v>993.91</v>
          </cell>
          <cell r="G5">
            <v>1456.02</v>
          </cell>
          <cell r="H5">
            <v>1918.13</v>
          </cell>
          <cell r="I5">
            <v>2380.2400000000002</v>
          </cell>
          <cell r="J5">
            <v>2842.3500000000004</v>
          </cell>
          <cell r="K5">
            <v>3304.4500000000003</v>
          </cell>
          <cell r="L5">
            <v>3766.55</v>
          </cell>
          <cell r="M5">
            <v>4228.650000000001</v>
          </cell>
        </row>
        <row r="6">
          <cell r="A6" t="str">
            <v>2 set plan hanger stands &amp; 20 hangers</v>
          </cell>
          <cell r="B6">
            <v>13.25</v>
          </cell>
          <cell r="C6">
            <v>26.5</v>
          </cell>
          <cell r="D6">
            <v>39.75</v>
          </cell>
          <cell r="E6">
            <v>53</v>
          </cell>
          <cell r="F6">
            <v>66.25</v>
          </cell>
          <cell r="G6">
            <v>79.5</v>
          </cell>
          <cell r="H6">
            <v>92.75</v>
          </cell>
          <cell r="I6">
            <v>106</v>
          </cell>
          <cell r="J6">
            <v>119.25</v>
          </cell>
          <cell r="K6">
            <v>132.5</v>
          </cell>
          <cell r="L6">
            <v>145.75</v>
          </cell>
          <cell r="M6">
            <v>159</v>
          </cell>
        </row>
        <row r="7">
          <cell r="A7" t="str">
            <v>3 units Lion steel cupboard with castor</v>
          </cell>
          <cell r="B7">
            <v>10.33</v>
          </cell>
          <cell r="C7">
            <v>20.66</v>
          </cell>
          <cell r="D7">
            <v>30.990000000000002</v>
          </cell>
          <cell r="E7">
            <v>41.32</v>
          </cell>
          <cell r="F7">
            <v>51.65</v>
          </cell>
          <cell r="G7">
            <v>61.98</v>
          </cell>
          <cell r="H7">
            <v>72.3</v>
          </cell>
          <cell r="I7">
            <v>82.62</v>
          </cell>
          <cell r="J7">
            <v>92.94</v>
          </cell>
          <cell r="K7">
            <v>103.25999999999999</v>
          </cell>
          <cell r="L7">
            <v>113.57999999999998</v>
          </cell>
          <cell r="M7">
            <v>123.89999999999998</v>
          </cell>
        </row>
        <row r="8">
          <cell r="A8" t="str">
            <v>2 units Typist chair w/o arm</v>
          </cell>
          <cell r="B8">
            <v>4.67</v>
          </cell>
          <cell r="C8">
            <v>9.34</v>
          </cell>
          <cell r="D8">
            <v>14.01</v>
          </cell>
          <cell r="E8">
            <v>18.68</v>
          </cell>
          <cell r="F8">
            <v>23.35</v>
          </cell>
          <cell r="G8">
            <v>28.020000000000003</v>
          </cell>
          <cell r="H8">
            <v>32.690000000000005</v>
          </cell>
          <cell r="I8">
            <v>37.36000000000001</v>
          </cell>
          <cell r="J8">
            <v>42.02000000000001</v>
          </cell>
          <cell r="K8">
            <v>46.68000000000001</v>
          </cell>
          <cell r="L8">
            <v>51.34</v>
          </cell>
          <cell r="M8">
            <v>56</v>
          </cell>
        </row>
        <row r="9">
          <cell r="A9" t="str">
            <v>3 units Low Back Executive chairs</v>
          </cell>
          <cell r="B9">
            <v>5.63</v>
          </cell>
          <cell r="C9">
            <v>11.26</v>
          </cell>
          <cell r="D9">
            <v>16.89</v>
          </cell>
          <cell r="E9">
            <v>22.52</v>
          </cell>
          <cell r="F9">
            <v>28.15</v>
          </cell>
          <cell r="G9">
            <v>33.78</v>
          </cell>
          <cell r="H9">
            <v>39.4</v>
          </cell>
          <cell r="I9">
            <v>45.019999999999996</v>
          </cell>
          <cell r="J9">
            <v>50.63999999999999</v>
          </cell>
          <cell r="K9">
            <v>56.25999999999999</v>
          </cell>
          <cell r="L9">
            <v>61.87999999999999</v>
          </cell>
          <cell r="M9">
            <v>67.49999999999999</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132.4</v>
          </cell>
          <cell r="C19">
            <v>264.8</v>
          </cell>
          <cell r="D19">
            <v>397.20000000000005</v>
          </cell>
          <cell r="E19">
            <v>529.6</v>
          </cell>
          <cell r="F19">
            <v>662</v>
          </cell>
          <cell r="G19">
            <v>794.4</v>
          </cell>
          <cell r="H19">
            <v>926.8</v>
          </cell>
          <cell r="I19">
            <v>1059.2</v>
          </cell>
          <cell r="J19">
            <v>1191.6000000000001</v>
          </cell>
          <cell r="K19">
            <v>1324.0000000000002</v>
          </cell>
          <cell r="L19">
            <v>1456.4000000000003</v>
          </cell>
          <cell r="M19">
            <v>1588.8000000000004</v>
          </cell>
        </row>
        <row r="20">
          <cell r="A20" t="str">
            <v>3 units IBM PC300GL 166MHz</v>
          </cell>
          <cell r="B20">
            <v>194.5</v>
          </cell>
          <cell r="C20">
            <v>389</v>
          </cell>
          <cell r="D20">
            <v>583.5</v>
          </cell>
          <cell r="E20">
            <v>778</v>
          </cell>
          <cell r="F20">
            <v>972.5</v>
          </cell>
          <cell r="G20">
            <v>1167</v>
          </cell>
          <cell r="H20">
            <v>1361.5</v>
          </cell>
          <cell r="I20">
            <v>1556</v>
          </cell>
          <cell r="J20">
            <v>1750.5</v>
          </cell>
          <cell r="K20">
            <v>1945</v>
          </cell>
          <cell r="L20">
            <v>2139.5</v>
          </cell>
          <cell r="M20">
            <v>2334</v>
          </cell>
        </row>
        <row r="21">
          <cell r="A21" t="str">
            <v>3 units APC Back UPS</v>
          </cell>
          <cell r="B21">
            <v>39</v>
          </cell>
          <cell r="C21">
            <v>78</v>
          </cell>
          <cell r="D21">
            <v>117</v>
          </cell>
          <cell r="E21">
            <v>156</v>
          </cell>
          <cell r="F21">
            <v>195</v>
          </cell>
          <cell r="G21">
            <v>234</v>
          </cell>
          <cell r="H21">
            <v>273</v>
          </cell>
          <cell r="I21">
            <v>312</v>
          </cell>
          <cell r="J21">
            <v>351</v>
          </cell>
          <cell r="K21">
            <v>390</v>
          </cell>
          <cell r="L21">
            <v>429</v>
          </cell>
          <cell r="M21">
            <v>468</v>
          </cell>
        </row>
        <row r="22">
          <cell r="A22" t="str">
            <v>3 units Epson LQ-2170 Printer</v>
          </cell>
          <cell r="B22">
            <v>95</v>
          </cell>
          <cell r="C22">
            <v>190</v>
          </cell>
          <cell r="D22">
            <v>285</v>
          </cell>
          <cell r="E22">
            <v>380</v>
          </cell>
          <cell r="F22">
            <v>475</v>
          </cell>
          <cell r="G22">
            <v>570</v>
          </cell>
          <cell r="H22">
            <v>665</v>
          </cell>
          <cell r="I22">
            <v>760</v>
          </cell>
          <cell r="J22">
            <v>855</v>
          </cell>
          <cell r="K22">
            <v>950</v>
          </cell>
          <cell r="L22">
            <v>1045</v>
          </cell>
          <cell r="M22">
            <v>1140</v>
          </cell>
        </row>
        <row r="23">
          <cell r="A23" t="str">
            <v>1 unit Epson LQ-2070 Printer</v>
          </cell>
          <cell r="B23">
            <v>23.34</v>
          </cell>
          <cell r="C23">
            <v>46.68</v>
          </cell>
          <cell r="D23">
            <v>70.02</v>
          </cell>
          <cell r="E23">
            <v>93.36</v>
          </cell>
          <cell r="F23">
            <v>116.69</v>
          </cell>
          <cell r="G23">
            <v>140.01999999999998</v>
          </cell>
          <cell r="H23">
            <v>163.34999999999997</v>
          </cell>
          <cell r="I23">
            <v>186.67999999999995</v>
          </cell>
          <cell r="J23">
            <v>210.00999999999993</v>
          </cell>
          <cell r="K23">
            <v>233.33999999999992</v>
          </cell>
          <cell r="L23">
            <v>256.6699999999999</v>
          </cell>
          <cell r="M23">
            <v>279.9999999999999</v>
          </cell>
        </row>
        <row r="24">
          <cell r="A24" t="str">
            <v>1 unit Servex 266 MHz computer</v>
          </cell>
          <cell r="B24">
            <v>0</v>
          </cell>
          <cell r="C24">
            <v>0</v>
          </cell>
          <cell r="D24">
            <v>0</v>
          </cell>
          <cell r="E24">
            <v>0</v>
          </cell>
          <cell r="F24">
            <v>0</v>
          </cell>
          <cell r="G24">
            <v>0</v>
          </cell>
          <cell r="H24">
            <v>0</v>
          </cell>
          <cell r="I24">
            <v>170.4</v>
          </cell>
          <cell r="J24">
            <v>340.8</v>
          </cell>
          <cell r="K24">
            <v>511.20000000000005</v>
          </cell>
          <cell r="L24">
            <v>681.6</v>
          </cell>
          <cell r="M24">
            <v>852</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1 unit Motorola pager</v>
          </cell>
          <cell r="B28">
            <v>1.88</v>
          </cell>
          <cell r="C28">
            <v>3.76</v>
          </cell>
          <cell r="D28">
            <v>5.64</v>
          </cell>
          <cell r="E28">
            <v>7.52</v>
          </cell>
          <cell r="F28">
            <v>9.399999999999999</v>
          </cell>
          <cell r="G28">
            <v>11.279999999999998</v>
          </cell>
          <cell r="H28">
            <v>13.149999999999999</v>
          </cell>
          <cell r="I28">
            <v>15.02</v>
          </cell>
          <cell r="J28">
            <v>16.89</v>
          </cell>
          <cell r="K28">
            <v>18.76</v>
          </cell>
          <cell r="L28">
            <v>20.630000000000003</v>
          </cell>
          <cell r="M28">
            <v>22.500000000000004</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6">
          <cell r="B36">
            <v>1370.67</v>
          </cell>
          <cell r="C36">
            <v>2741.34</v>
          </cell>
          <cell r="D36">
            <v>4112.01</v>
          </cell>
          <cell r="E36">
            <v>4883.83</v>
          </cell>
          <cell r="F36">
            <v>5865.929999999999</v>
          </cell>
          <cell r="G36">
            <v>6848.03</v>
          </cell>
          <cell r="H36">
            <v>7830.099999999999</v>
          </cell>
          <cell r="I36">
            <v>8982.570000000002</v>
          </cell>
          <cell r="J36">
            <v>10135.03</v>
          </cell>
          <cell r="K36">
            <v>11287.480000000001</v>
          </cell>
          <cell r="L36">
            <v>12439.93</v>
          </cell>
          <cell r="M36">
            <v>13592.380000000001</v>
          </cell>
        </row>
      </sheetData>
      <sheetData sheetId="3">
        <row r="3">
          <cell r="A3" t="str">
            <v>COST</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v>
          </cell>
          <cell r="B4">
            <v>43063.52</v>
          </cell>
          <cell r="C4">
            <v>43063.52</v>
          </cell>
          <cell r="D4">
            <v>43063.52</v>
          </cell>
          <cell r="E4">
            <v>43063.52</v>
          </cell>
          <cell r="F4">
            <v>43063.52</v>
          </cell>
          <cell r="G4">
            <v>43063.52</v>
          </cell>
          <cell r="H4">
            <v>43063.52</v>
          </cell>
          <cell r="I4">
            <v>43063.52</v>
          </cell>
          <cell r="J4">
            <v>43063.52</v>
          </cell>
          <cell r="K4">
            <v>43063.52</v>
          </cell>
          <cell r="L4">
            <v>43063.52</v>
          </cell>
          <cell r="M4">
            <v>43063.52</v>
          </cell>
        </row>
        <row r="5">
          <cell r="A5" t="str">
            <v>Firearms</v>
          </cell>
          <cell r="B5">
            <v>15954</v>
          </cell>
          <cell r="C5">
            <v>15954</v>
          </cell>
          <cell r="D5">
            <v>15954</v>
          </cell>
          <cell r="E5">
            <v>15954</v>
          </cell>
          <cell r="F5">
            <v>15954</v>
          </cell>
          <cell r="G5">
            <v>15954</v>
          </cell>
          <cell r="H5">
            <v>15954</v>
          </cell>
          <cell r="I5">
            <v>15954</v>
          </cell>
          <cell r="J5">
            <v>15954</v>
          </cell>
          <cell r="K5">
            <v>15954</v>
          </cell>
          <cell r="L5">
            <v>15954</v>
          </cell>
          <cell r="M5">
            <v>15954</v>
          </cell>
        </row>
        <row r="6">
          <cell r="A6" t="str">
            <v>2 set plan hanger stands &amp; 20 hangers</v>
          </cell>
          <cell r="B6">
            <v>1590</v>
          </cell>
          <cell r="C6">
            <v>1590</v>
          </cell>
          <cell r="D6">
            <v>1590</v>
          </cell>
          <cell r="E6">
            <v>1590</v>
          </cell>
          <cell r="F6">
            <v>1590</v>
          </cell>
          <cell r="G6">
            <v>1590</v>
          </cell>
          <cell r="H6">
            <v>1590</v>
          </cell>
          <cell r="I6">
            <v>1590</v>
          </cell>
          <cell r="J6">
            <v>1590</v>
          </cell>
          <cell r="K6">
            <v>1590</v>
          </cell>
          <cell r="L6">
            <v>1590</v>
          </cell>
          <cell r="M6">
            <v>1590</v>
          </cell>
        </row>
        <row r="7">
          <cell r="A7" t="str">
            <v>3 units Lion steel cupboard with castor</v>
          </cell>
          <cell r="B7">
            <v>1239</v>
          </cell>
          <cell r="C7">
            <v>1239</v>
          </cell>
          <cell r="D7">
            <v>1239</v>
          </cell>
          <cell r="E7">
            <v>1239</v>
          </cell>
          <cell r="F7">
            <v>1239</v>
          </cell>
          <cell r="G7">
            <v>1239</v>
          </cell>
          <cell r="H7">
            <v>1239</v>
          </cell>
          <cell r="I7">
            <v>1239</v>
          </cell>
          <cell r="J7">
            <v>1239</v>
          </cell>
          <cell r="K7">
            <v>1239</v>
          </cell>
          <cell r="L7">
            <v>1239</v>
          </cell>
          <cell r="M7">
            <v>1239</v>
          </cell>
        </row>
        <row r="8">
          <cell r="A8" t="str">
            <v>2 units Typist chair w/o arm</v>
          </cell>
          <cell r="B8">
            <v>560</v>
          </cell>
          <cell r="C8">
            <v>560</v>
          </cell>
          <cell r="D8">
            <v>560</v>
          </cell>
          <cell r="E8">
            <v>560</v>
          </cell>
          <cell r="F8">
            <v>560</v>
          </cell>
          <cell r="G8">
            <v>560</v>
          </cell>
          <cell r="H8">
            <v>560</v>
          </cell>
          <cell r="I8">
            <v>560</v>
          </cell>
          <cell r="J8">
            <v>560</v>
          </cell>
          <cell r="K8">
            <v>560</v>
          </cell>
          <cell r="L8">
            <v>560</v>
          </cell>
          <cell r="M8">
            <v>560</v>
          </cell>
        </row>
        <row r="9">
          <cell r="A9" t="str">
            <v>3 units low back chairs</v>
          </cell>
          <cell r="B9">
            <v>675</v>
          </cell>
          <cell r="C9">
            <v>675</v>
          </cell>
          <cell r="D9">
            <v>675</v>
          </cell>
          <cell r="E9">
            <v>675</v>
          </cell>
          <cell r="F9">
            <v>675</v>
          </cell>
          <cell r="G9">
            <v>675</v>
          </cell>
          <cell r="H9">
            <v>675</v>
          </cell>
          <cell r="I9">
            <v>675</v>
          </cell>
          <cell r="J9">
            <v>675</v>
          </cell>
          <cell r="K9">
            <v>675</v>
          </cell>
          <cell r="L9">
            <v>675</v>
          </cell>
          <cell r="M9">
            <v>675</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7944</v>
          </cell>
          <cell r="C19">
            <v>7944</v>
          </cell>
          <cell r="D19">
            <v>7944</v>
          </cell>
          <cell r="E19">
            <v>7944</v>
          </cell>
          <cell r="F19">
            <v>7944</v>
          </cell>
          <cell r="G19">
            <v>7944</v>
          </cell>
          <cell r="H19">
            <v>7944</v>
          </cell>
          <cell r="I19">
            <v>7944</v>
          </cell>
          <cell r="J19">
            <v>7944</v>
          </cell>
          <cell r="K19">
            <v>7944</v>
          </cell>
          <cell r="L19">
            <v>7944</v>
          </cell>
          <cell r="M19">
            <v>7944</v>
          </cell>
        </row>
        <row r="20">
          <cell r="A20" t="str">
            <v>3 units IBM PC300GL 166MHz</v>
          </cell>
          <cell r="B20">
            <v>11670</v>
          </cell>
          <cell r="C20">
            <v>11670</v>
          </cell>
          <cell r="D20">
            <v>11670</v>
          </cell>
          <cell r="E20">
            <v>11670</v>
          </cell>
          <cell r="F20">
            <v>11670</v>
          </cell>
          <cell r="G20">
            <v>11670</v>
          </cell>
          <cell r="H20">
            <v>11670</v>
          </cell>
          <cell r="I20">
            <v>11670</v>
          </cell>
          <cell r="J20">
            <v>11670</v>
          </cell>
          <cell r="K20">
            <v>11670</v>
          </cell>
          <cell r="L20">
            <v>11670</v>
          </cell>
          <cell r="M20">
            <v>11670</v>
          </cell>
        </row>
        <row r="21">
          <cell r="A21" t="str">
            <v>3 units APC Back UPS</v>
          </cell>
          <cell r="B21">
            <v>2340</v>
          </cell>
          <cell r="C21">
            <v>2340</v>
          </cell>
          <cell r="D21">
            <v>2340</v>
          </cell>
          <cell r="E21">
            <v>2340</v>
          </cell>
          <cell r="F21">
            <v>2340</v>
          </cell>
          <cell r="G21">
            <v>2340</v>
          </cell>
          <cell r="H21">
            <v>2340</v>
          </cell>
          <cell r="I21">
            <v>2340</v>
          </cell>
          <cell r="J21">
            <v>2340</v>
          </cell>
          <cell r="K21">
            <v>2340</v>
          </cell>
          <cell r="L21">
            <v>2340</v>
          </cell>
          <cell r="M21">
            <v>2340</v>
          </cell>
        </row>
        <row r="22">
          <cell r="A22" t="str">
            <v>3 units Epson LQ-2170 Printer</v>
          </cell>
          <cell r="B22">
            <v>5700</v>
          </cell>
          <cell r="C22">
            <v>5700</v>
          </cell>
          <cell r="D22">
            <v>5700</v>
          </cell>
          <cell r="E22">
            <v>5700</v>
          </cell>
          <cell r="F22">
            <v>5700</v>
          </cell>
          <cell r="G22">
            <v>5700</v>
          </cell>
          <cell r="H22">
            <v>5700</v>
          </cell>
          <cell r="I22">
            <v>5700</v>
          </cell>
          <cell r="J22">
            <v>5700</v>
          </cell>
          <cell r="K22">
            <v>5700</v>
          </cell>
          <cell r="L22">
            <v>5700</v>
          </cell>
          <cell r="M22">
            <v>5700</v>
          </cell>
        </row>
        <row r="23">
          <cell r="A23" t="str">
            <v>1 unit Epson LQ-2070 Printer</v>
          </cell>
          <cell r="B23">
            <v>1400</v>
          </cell>
          <cell r="C23">
            <v>1400</v>
          </cell>
          <cell r="D23">
            <v>1400</v>
          </cell>
          <cell r="E23">
            <v>1400</v>
          </cell>
          <cell r="F23">
            <v>1400</v>
          </cell>
          <cell r="G23">
            <v>1400</v>
          </cell>
          <cell r="H23">
            <v>1400</v>
          </cell>
          <cell r="I23">
            <v>1400</v>
          </cell>
          <cell r="J23">
            <v>1400</v>
          </cell>
          <cell r="K23">
            <v>1400</v>
          </cell>
          <cell r="L23">
            <v>1400</v>
          </cell>
          <cell r="M23">
            <v>1400</v>
          </cell>
        </row>
        <row r="24">
          <cell r="A24" t="str">
            <v>1 unit Servex 266 MHz computer</v>
          </cell>
          <cell r="B24">
            <v>0</v>
          </cell>
          <cell r="C24">
            <v>0</v>
          </cell>
          <cell r="D24">
            <v>0</v>
          </cell>
          <cell r="E24">
            <v>0</v>
          </cell>
          <cell r="F24">
            <v>0</v>
          </cell>
          <cell r="G24">
            <v>0</v>
          </cell>
          <cell r="H24">
            <v>4260</v>
          </cell>
          <cell r="I24">
            <v>4260</v>
          </cell>
          <cell r="J24">
            <v>4260</v>
          </cell>
          <cell r="K24">
            <v>4260</v>
          </cell>
          <cell r="L24">
            <v>4260</v>
          </cell>
          <cell r="M24">
            <v>4260</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Motorola Pager for P.Lim</v>
          </cell>
          <cell r="B28">
            <v>225</v>
          </cell>
          <cell r="C28">
            <v>225</v>
          </cell>
          <cell r="D28">
            <v>225</v>
          </cell>
          <cell r="E28">
            <v>225</v>
          </cell>
          <cell r="F28">
            <v>225</v>
          </cell>
          <cell r="G28">
            <v>225</v>
          </cell>
          <cell r="H28">
            <v>225</v>
          </cell>
          <cell r="I28">
            <v>225</v>
          </cell>
          <cell r="J28">
            <v>225</v>
          </cell>
          <cell r="K28">
            <v>225</v>
          </cell>
          <cell r="L28">
            <v>225</v>
          </cell>
          <cell r="M28">
            <v>225</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7">
          <cell r="B37">
            <v>92360.51999999999</v>
          </cell>
          <cell r="C37">
            <v>92360.51999999999</v>
          </cell>
          <cell r="D37">
            <v>92360.51999999999</v>
          </cell>
          <cell r="E37">
            <v>92360.51999999999</v>
          </cell>
          <cell r="F37">
            <v>92360.51999999999</v>
          </cell>
          <cell r="G37">
            <v>92360.51999999999</v>
          </cell>
          <cell r="H37">
            <v>96620.51999999999</v>
          </cell>
          <cell r="I37">
            <v>96620.51999999999</v>
          </cell>
          <cell r="J37">
            <v>96620.51999999999</v>
          </cell>
          <cell r="K37">
            <v>96620.51999999999</v>
          </cell>
          <cell r="L37">
            <v>96620.51999999999</v>
          </cell>
          <cell r="M37">
            <v>96620.51999999999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fter DEDUCT ZERO (2)"/>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F-21(a)"/>
      <sheetName val="0000"/>
      <sheetName val="BPR"/>
      <sheetName val="F-1"/>
      <sheetName val="F-2"/>
      <sheetName val="F-3"/>
      <sheetName val="Materiality"/>
      <sheetName val="F-4"/>
      <sheetName val="F-5"/>
      <sheetName val="F-6"/>
      <sheetName val="F-7"/>
      <sheetName val="F7wkg"/>
      <sheetName val="F-9"/>
      <sheetName val="F-22"/>
      <sheetName val="Cashflow"/>
      <sheetName val="BPR balance sheet"/>
      <sheetName val="BPR profit &amp; loss"/>
      <sheetName val="BPR BS analysis"/>
      <sheetName val="BPR PL analysis"/>
      <sheetName val="A-22"/>
      <sheetName val="B"/>
      <sheetName val="B-1"/>
      <sheetName val="C"/>
      <sheetName val="C-1"/>
      <sheetName val="L"/>
      <sheetName val="M"/>
      <sheetName val="N"/>
      <sheetName val="U"/>
      <sheetName val="U-100"/>
      <sheetName val="FF"/>
      <sheetName val="FF-1"/>
      <sheetName val="FF-10"/>
      <sheetName val="FF-20"/>
      <sheetName val="CA"/>
      <sheetName val="FF-22(hp)"/>
      <sheetName val="FF-23(d)"/>
      <sheetName val="FF-30"/>
      <sheetName val="FF-31"/>
      <sheetName val="FF-40"/>
      <sheetName val="PP"/>
      <sheetName val="PP(spare)"/>
      <sheetName val="PP-20"/>
      <sheetName val="31"/>
      <sheetName val="AA"/>
      <sheetName val="BB"/>
      <sheetName val="BB-1"/>
      <sheetName val="MM"/>
      <sheetName val="10"/>
      <sheetName val="Sheet1"/>
      <sheetName val="13"/>
      <sheetName val="14"/>
      <sheetName val="20"/>
      <sheetName val="30"/>
      <sheetName val="NN-12"/>
      <sheetName val="PP-30"/>
      <sheetName val="PP-31"/>
      <sheetName val="PP-40"/>
      <sheetName val="Sheet2"/>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2"/>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s>
    <sheetDataSet>
      <sheetData sheetId="25">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6182.400000000001</v>
          </cell>
          <cell r="I18">
            <v>22498.4</v>
          </cell>
        </row>
        <row r="19">
          <cell r="A19" t="str">
            <v>add: AA on existing fixed assets</v>
          </cell>
          <cell r="I19">
            <v>75636</v>
          </cell>
        </row>
        <row r="20">
          <cell r="I20">
            <v>98134.4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-98134.4</v>
          </cell>
        </row>
        <row r="27">
          <cell r="A27" t="str">
            <v>TWDV c/f</v>
          </cell>
          <cell r="C27">
            <v>93683.6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A"/>
      <sheetName val="Hypo"/>
      <sheetName val="FSL"/>
      <sheetName val="110"/>
      <sheetName val="110s"/>
      <sheetName val="F-11"/>
      <sheetName val="F-22"/>
      <sheetName val="10"/>
      <sheetName val="20"/>
      <sheetName val="30"/>
      <sheetName val="40"/>
      <sheetName val="50"/>
      <sheetName val="C"/>
      <sheetName val="M"/>
      <sheetName val="MM"/>
      <sheetName val="N"/>
      <sheetName val="N-1"/>
      <sheetName val="N-2"/>
      <sheetName val="FF"/>
      <sheetName val="FF "/>
      <sheetName val="FF-6"/>
      <sheetName val="FF-7"/>
      <sheetName val="KK-1"/>
      <sheetName val="KK-2"/>
      <sheetName val="APP-6"/>
      <sheetName val="APP-6 "/>
      <sheetName val="RCD-100"/>
      <sheetName val="BBK"/>
      <sheetName val="E"/>
    </sheetNames>
    <sheetDataSet>
      <sheetData sheetId="0">
        <row r="7">
          <cell r="G7" t="str">
            <v>31.5.01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A"/>
      <sheetName val="Hypo"/>
      <sheetName val="FSL"/>
      <sheetName val="110"/>
      <sheetName val="110s"/>
      <sheetName val="F-11"/>
      <sheetName val="F-22"/>
      <sheetName val="10"/>
      <sheetName val="20"/>
      <sheetName val="30"/>
      <sheetName val="40"/>
      <sheetName val="50"/>
      <sheetName val="C"/>
      <sheetName val="M"/>
      <sheetName val="MM"/>
      <sheetName val="N"/>
      <sheetName val="N-1"/>
      <sheetName val="N-2"/>
      <sheetName val="FF"/>
      <sheetName val="FF "/>
      <sheetName val="FF-6"/>
      <sheetName val="FF-7"/>
      <sheetName val="KK-1"/>
      <sheetName val="KK-2"/>
      <sheetName val="APP-6"/>
      <sheetName val="APP-6 "/>
      <sheetName val="RCD-100"/>
      <sheetName val="BBK"/>
      <sheetName val="E"/>
      <sheetName val="SS-1"/>
      <sheetName val="SS-2"/>
      <sheetName val="SS-3"/>
    </sheetNames>
    <sheetDataSet>
      <sheetData sheetId="0">
        <row r="7">
          <cell r="E7" t="str">
            <v>30.6.00</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3-1"/>
      <sheetName val="110"/>
      <sheetName val="A2-4"/>
      <sheetName val="A8-2"/>
      <sheetName val="I-1"/>
      <sheetName val="I-4"/>
      <sheetName val="I-10"/>
      <sheetName val="M-1"/>
      <sheetName val="M-10"/>
      <sheetName val="E-1"/>
      <sheetName val="E-10"/>
      <sheetName val="E-11"/>
      <sheetName val="E-20"/>
      <sheetName val="F-1"/>
      <sheetName val="F-5"/>
      <sheetName val="F-6"/>
      <sheetName val="F-7"/>
      <sheetName val="T-4"/>
      <sheetName val="A2-2"/>
      <sheetName val="U-10"/>
      <sheetName val="U-17"/>
      <sheetName val="U-18"/>
      <sheetName val="U-20"/>
      <sheetName val="U-25"/>
      <sheetName val="U-30"/>
      <sheetName val="U-40"/>
      <sheetName val="U-50"/>
    </sheetNames>
    <sheetDataSet>
      <sheetData sheetId="26">
        <row r="8">
          <cell r="F8" t="str">
            <v>30.06.03</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A"/>
      <sheetName val="B"/>
      <sheetName val="C"/>
      <sheetName val="D"/>
      <sheetName val="U10"/>
      <sheetName val="U11"/>
      <sheetName val="U12"/>
      <sheetName val="U20"/>
      <sheetName val="U21"/>
      <sheetName val="U22"/>
      <sheetName val="U23"/>
      <sheetName val="U30"/>
      <sheetName val="U31"/>
      <sheetName val="O1"/>
      <sheetName val="O10"/>
      <sheetName val="O11"/>
      <sheetName val="O12"/>
      <sheetName val="O13"/>
      <sheetName val="O14"/>
      <sheetName val="R1"/>
      <sheetName val="R2"/>
      <sheetName val="R3"/>
      <sheetName val="R4"/>
      <sheetName val="R5"/>
      <sheetName val="R6"/>
      <sheetName val="R7"/>
      <sheetName val="R8"/>
      <sheetName val="R9"/>
      <sheetName val="R10"/>
    </sheetNames>
    <sheetDataSet>
      <sheetData sheetId="3">
        <row r="7">
          <cell r="A7" t="str">
            <v>01</v>
          </cell>
          <cell r="B7">
            <v>3.64</v>
          </cell>
          <cell r="C7">
            <v>3.92</v>
          </cell>
          <cell r="D7">
            <v>3.87</v>
          </cell>
          <cell r="E7">
            <v>3</v>
          </cell>
        </row>
        <row r="8">
          <cell r="A8" t="str">
            <v>02</v>
          </cell>
          <cell r="B8">
            <v>3.48</v>
          </cell>
          <cell r="C8">
            <v>3.19</v>
          </cell>
          <cell r="D8">
            <v>3.5</v>
          </cell>
          <cell r="E8">
            <v>3.453427870193619</v>
          </cell>
        </row>
        <row r="9">
          <cell r="A9" t="str">
            <v>03</v>
          </cell>
          <cell r="B9">
            <v>3.92</v>
          </cell>
          <cell r="C9">
            <v>3.96</v>
          </cell>
          <cell r="D9">
            <v>3.9</v>
          </cell>
          <cell r="E9">
            <v>3.924319456126575</v>
          </cell>
        </row>
        <row r="10">
          <cell r="A10" t="str">
            <v>04</v>
          </cell>
          <cell r="B10">
            <v>3.57</v>
          </cell>
          <cell r="C10">
            <v>2.98</v>
          </cell>
          <cell r="D10">
            <v>3.64</v>
          </cell>
          <cell r="E10">
            <v>3.5690550749927197</v>
          </cell>
        </row>
        <row r="11">
          <cell r="A11" t="str">
            <v>05</v>
          </cell>
          <cell r="B11">
            <v>3.11</v>
          </cell>
          <cell r="C11">
            <v>2.5</v>
          </cell>
          <cell r="D11">
            <v>3.18</v>
          </cell>
          <cell r="E11">
            <v>3.1805737171952075</v>
          </cell>
        </row>
        <row r="12">
          <cell r="A12" t="str">
            <v>06</v>
          </cell>
          <cell r="B12">
            <v>2.97</v>
          </cell>
          <cell r="C12">
            <v>3.24</v>
          </cell>
          <cell r="D12">
            <v>2.85</v>
          </cell>
          <cell r="E12">
            <v>3.117595968482996</v>
          </cell>
        </row>
        <row r="13">
          <cell r="A13" t="str">
            <v>07</v>
          </cell>
          <cell r="B13">
            <v>2.77</v>
          </cell>
          <cell r="C13">
            <v>2.87</v>
          </cell>
          <cell r="D13">
            <v>3.4</v>
          </cell>
          <cell r="E13">
            <v>2.869537579971183</v>
          </cell>
        </row>
        <row r="14">
          <cell r="A14" t="str">
            <v>08</v>
          </cell>
          <cell r="B14">
            <v>2.73</v>
          </cell>
          <cell r="D14">
            <v>2.08</v>
          </cell>
          <cell r="E14">
            <v>2.8118984337799953</v>
          </cell>
        </row>
        <row r="15">
          <cell r="A15" t="str">
            <v>09</v>
          </cell>
          <cell r="B15">
            <v>4.13</v>
          </cell>
          <cell r="D15">
            <v>4.56</v>
          </cell>
          <cell r="E15">
            <v>4.253897630590249</v>
          </cell>
        </row>
        <row r="16">
          <cell r="A16" t="str">
            <v>10</v>
          </cell>
          <cell r="B16">
            <v>4.34</v>
          </cell>
          <cell r="D16">
            <v>4.06</v>
          </cell>
          <cell r="E16">
            <v>4.470197510111787</v>
          </cell>
        </row>
        <row r="17">
          <cell r="A17" t="str">
            <v>11</v>
          </cell>
          <cell r="B17">
            <v>3.85</v>
          </cell>
          <cell r="D17">
            <v>3.73</v>
          </cell>
          <cell r="E17">
            <v>3.9654977912281986</v>
          </cell>
        </row>
        <row r="18">
          <cell r="A18" t="str">
            <v>12</v>
          </cell>
          <cell r="B18">
            <v>1.8</v>
          </cell>
          <cell r="D18">
            <v>2.38</v>
          </cell>
          <cell r="E18">
            <v>1.8539989673274695</v>
          </cell>
        </row>
        <row r="27">
          <cell r="A27" t="str">
            <v>Folie</v>
          </cell>
          <cell r="B27">
            <v>5079</v>
          </cell>
        </row>
        <row r="28">
          <cell r="A28" t="str">
            <v>Möbel</v>
          </cell>
          <cell r="B28">
            <v>63</v>
          </cell>
        </row>
        <row r="29">
          <cell r="A29" t="str">
            <v>Faserplatten</v>
          </cell>
          <cell r="B29">
            <v>13770</v>
          </cell>
        </row>
        <row r="30">
          <cell r="A30" t="str">
            <v>Innenausbau</v>
          </cell>
          <cell r="B30">
            <v>1121</v>
          </cell>
        </row>
        <row r="31">
          <cell r="A31" t="str">
            <v>Kunststoff</v>
          </cell>
          <cell r="B31">
            <v>292</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OVER"/>
      <sheetName val="CONT"/>
      <sheetName val="MFA"/>
      <sheetName val="AFA"/>
      <sheetName val="CA95 "/>
      <sheetName val="DFA95"/>
      <sheetName val="FORMC"/>
      <sheetName val="BSI"/>
      <sheetName val="108"/>
      <sheetName val="RA COST"/>
      <sheetName val="EXCHANGE "/>
      <sheetName val="com00"/>
      <sheetName val="PL"/>
    </sheetNames>
    <sheetDataSet>
      <sheetData sheetId="2">
        <row r="1">
          <cell r="A1" t="str">
            <v>SHINYEI KAISHA ELECTRONICS (M) SDN BHD</v>
          </cell>
        </row>
        <row r="2">
          <cell r="A2" t="str">
            <v>FILE NUMBER     :  C 4908274-04</v>
          </cell>
        </row>
        <row r="3">
          <cell r="A3" t="str">
            <v>YEAR OF ASSESSMENT 2000 (CURRENT YEAR)</v>
          </cell>
        </row>
        <row r="4">
          <cell r="A4" t="str">
            <v>MOVEMENTS OF FIXED ASSETS ANALYSES</v>
          </cell>
        </row>
        <row r="6">
          <cell r="B6" t="str">
            <v>COST</v>
          </cell>
          <cell r="G6" t="str">
            <v>DEPRECIATION</v>
          </cell>
          <cell r="L6" t="str">
            <v>NBV</v>
          </cell>
        </row>
        <row r="7">
          <cell r="B7" t="str">
            <v>AS AT</v>
          </cell>
          <cell r="C7" t="str">
            <v>ADDITIONS/</v>
          </cell>
          <cell r="D7" t="str">
            <v>DISPOSAL</v>
          </cell>
          <cell r="E7" t="str">
            <v>AS AT</v>
          </cell>
          <cell r="G7" t="str">
            <v>AS AT</v>
          </cell>
          <cell r="J7" t="str">
            <v>AS AT</v>
          </cell>
          <cell r="L7" t="str">
            <v>AS AT</v>
          </cell>
        </row>
        <row r="8">
          <cell r="A8" t="str">
            <v>DESCRIPTION</v>
          </cell>
          <cell r="B8" t="str">
            <v>1.1.00</v>
          </cell>
          <cell r="C8" t="str">
            <v>TRANSFER *</v>
          </cell>
          <cell r="D8" t="str">
            <v>TRANSFER *</v>
          </cell>
          <cell r="E8" t="str">
            <v>31.12.00</v>
          </cell>
          <cell r="G8" t="str">
            <v>1.1.00</v>
          </cell>
          <cell r="H8" t="str">
            <v>ADDITIONS</v>
          </cell>
          <cell r="I8" t="str">
            <v>DISPOSAL</v>
          </cell>
          <cell r="J8" t="str">
            <v>31.12.00</v>
          </cell>
          <cell r="L8" t="str">
            <v>31.12.00</v>
          </cell>
        </row>
        <row r="10">
          <cell r="A10" t="str">
            <v>PLANT AND MACHINERY</v>
          </cell>
          <cell r="B10">
            <v>14350014</v>
          </cell>
          <cell r="C10">
            <v>3687853</v>
          </cell>
          <cell r="D10">
            <v>870035</v>
          </cell>
          <cell r="E10">
            <v>17167832</v>
          </cell>
          <cell r="G10">
            <v>9826430</v>
          </cell>
          <cell r="H10">
            <v>2186155</v>
          </cell>
          <cell r="I10">
            <v>859416</v>
          </cell>
          <cell r="J10">
            <v>11153169</v>
          </cell>
          <cell r="L10">
            <v>6014663</v>
          </cell>
        </row>
        <row r="11">
          <cell r="B11" t="str">
            <v> </v>
          </cell>
          <cell r="E11" t="str">
            <v> </v>
          </cell>
        </row>
        <row r="12">
          <cell r="A12" t="str">
            <v>FURNITURE, EQUIPMENT,</v>
          </cell>
          <cell r="B12">
            <v>2156983</v>
          </cell>
          <cell r="C12">
            <v>172436</v>
          </cell>
          <cell r="D12">
            <v>200530</v>
          </cell>
          <cell r="E12">
            <v>2731341</v>
          </cell>
          <cell r="G12">
            <v>1000675</v>
          </cell>
          <cell r="H12">
            <v>269524</v>
          </cell>
          <cell r="I12">
            <v>98513</v>
          </cell>
          <cell r="J12">
            <v>1171686</v>
          </cell>
          <cell r="L12">
            <v>1559655</v>
          </cell>
        </row>
        <row r="13">
          <cell r="A13" t="str">
            <v>  INSTALLATION  FIXTURES AND</v>
          </cell>
          <cell r="B13" t="str">
            <v> </v>
          </cell>
          <cell r="C13">
            <v>602452</v>
          </cell>
          <cell r="E13" t="str">
            <v> </v>
          </cell>
        </row>
        <row r="14">
          <cell r="A14" t="str">
            <v>    LOOSE TOOLS</v>
          </cell>
        </row>
        <row r="15">
          <cell r="A15" t="str">
            <v> </v>
          </cell>
        </row>
        <row r="16">
          <cell r="A16" t="str">
            <v>MOTOR VEHICLES</v>
          </cell>
          <cell r="B16">
            <v>103541</v>
          </cell>
          <cell r="C16">
            <v>136265</v>
          </cell>
          <cell r="D16">
            <v>0</v>
          </cell>
          <cell r="E16">
            <v>239806</v>
          </cell>
          <cell r="G16">
            <v>80020</v>
          </cell>
          <cell r="H16">
            <v>37809</v>
          </cell>
          <cell r="I16">
            <v>0</v>
          </cell>
          <cell r="J16">
            <v>117829</v>
          </cell>
          <cell r="L16">
            <v>121977</v>
          </cell>
        </row>
        <row r="17">
          <cell r="B17" t="str">
            <v> </v>
          </cell>
          <cell r="E17" t="str">
            <v> </v>
          </cell>
        </row>
        <row r="18">
          <cell r="A18" t="str">
            <v>CONSTRUCTION IN PROGRESS</v>
          </cell>
          <cell r="B18">
            <v>602452</v>
          </cell>
          <cell r="C18">
            <v>0</v>
          </cell>
          <cell r="D18">
            <v>602452</v>
          </cell>
          <cell r="E18">
            <v>0</v>
          </cell>
          <cell r="G18">
            <v>0</v>
          </cell>
          <cell r="H18">
            <v>0</v>
          </cell>
          <cell r="I18">
            <v>0</v>
          </cell>
          <cell r="J18">
            <v>0</v>
          </cell>
          <cell r="L18">
            <v>0</v>
          </cell>
        </row>
        <row r="19">
          <cell r="A19" t="str">
            <v> </v>
          </cell>
          <cell r="B19" t="str">
            <v> </v>
          </cell>
          <cell r="C19" t="str">
            <v> </v>
          </cell>
          <cell r="D19" t="str">
            <v>  </v>
          </cell>
          <cell r="E19" t="str">
            <v> </v>
          </cell>
          <cell r="F19" t="str">
            <v> </v>
          </cell>
          <cell r="G19" t="str">
            <v>  </v>
          </cell>
          <cell r="H19" t="str">
            <v> </v>
          </cell>
          <cell r="I19" t="str">
            <v>  </v>
          </cell>
          <cell r="J19" t="str">
            <v>  </v>
          </cell>
          <cell r="K19" t="str">
            <v>  </v>
          </cell>
          <cell r="L19" t="str">
            <v> </v>
          </cell>
        </row>
        <row r="21">
          <cell r="B21">
            <v>17212990</v>
          </cell>
          <cell r="C21">
            <v>4599006</v>
          </cell>
          <cell r="D21">
            <v>1673017</v>
          </cell>
          <cell r="E21">
            <v>20138979</v>
          </cell>
          <cell r="F21">
            <v>0</v>
          </cell>
          <cell r="G21">
            <v>10907125</v>
          </cell>
          <cell r="H21">
            <v>2493488</v>
          </cell>
          <cell r="I21">
            <v>957929</v>
          </cell>
          <cell r="J21">
            <v>12442684</v>
          </cell>
          <cell r="K21">
            <v>0</v>
          </cell>
          <cell r="L21">
            <v>7696295</v>
          </cell>
        </row>
        <row r="22">
          <cell r="E22" t="str">
            <v>A/c Note 8</v>
          </cell>
          <cell r="H22" t="str">
            <v>Note</v>
          </cell>
          <cell r="J22" t="str">
            <v>A/c Note 8</v>
          </cell>
          <cell r="L22" t="str">
            <v>A/c Note 8</v>
          </cell>
        </row>
        <row r="24">
          <cell r="E24" t="str">
            <v>Note :</v>
          </cell>
        </row>
        <row r="25">
          <cell r="E25" t="str">
            <v>Depreciation charged to :-</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M"/>
      <sheetName val="PL"/>
      <sheetName val="BSI"/>
      <sheetName val="MFA"/>
      <sheetName val="AFA"/>
      <sheetName val="RHP"/>
      <sheetName val="DFA"/>
      <sheetName val="TWDVDFA"/>
      <sheetName val="CA"/>
      <sheetName val="FMC"/>
      <sheetName val="Part O"/>
    </sheetNames>
    <sheetDataSet>
      <sheetData sheetId="8">
        <row r="1">
          <cell r="A1" t="str">
            <v>SINMA FURNISHINGS SDN. BHD.</v>
          </cell>
        </row>
        <row r="2">
          <cell r="A2" t="str">
            <v>FILE NUMBER  :  C 4880305-07</v>
          </cell>
        </row>
        <row r="3">
          <cell r="A3" t="str">
            <v>YEAR OF ASSESSMENT 2000 (CURRENT YEAR)</v>
          </cell>
        </row>
        <row r="4">
          <cell r="A4" t="str">
            <v>COMPUTATION OF CAPITAL ALLOWANCES</v>
          </cell>
        </row>
        <row r="7">
          <cell r="G7" t="str">
            <v>TAX</v>
          </cell>
          <cell r="H7" t="str">
            <v> </v>
          </cell>
          <cell r="I7" t="str">
            <v> </v>
          </cell>
          <cell r="J7" t="str">
            <v> </v>
          </cell>
          <cell r="K7" t="str">
            <v> </v>
          </cell>
          <cell r="L7" t="str">
            <v> </v>
          </cell>
          <cell r="M7" t="str">
            <v>TAX</v>
          </cell>
        </row>
        <row r="8">
          <cell r="C8" t="str">
            <v>Q. E.</v>
          </cell>
          <cell r="F8" t="str">
            <v>Q. E.</v>
          </cell>
          <cell r="G8" t="str">
            <v>W.D.V.</v>
          </cell>
          <cell r="M8" t="str">
            <v>W.D.V.</v>
          </cell>
        </row>
        <row r="9">
          <cell r="A9" t="str">
            <v> </v>
          </cell>
          <cell r="C9" t="str">
            <v>B/F FROM</v>
          </cell>
          <cell r="F9" t="str">
            <v>C/F TO</v>
          </cell>
          <cell r="G9" t="str">
            <v>B/F FROM</v>
          </cell>
          <cell r="J9" t="str">
            <v>TAX</v>
          </cell>
          <cell r="M9" t="str">
            <v>C/F TO</v>
          </cell>
        </row>
        <row r="10">
          <cell r="A10" t="str">
            <v>RATE</v>
          </cell>
          <cell r="B10" t="str">
            <v>Y/A</v>
          </cell>
          <cell r="C10" t="str">
            <v>Y/A 2000 (PY)</v>
          </cell>
          <cell r="D10" t="str">
            <v>ADDITION</v>
          </cell>
          <cell r="E10" t="str">
            <v>DISPOSAL</v>
          </cell>
          <cell r="F10" t="str">
            <v>Y/A 2001</v>
          </cell>
          <cell r="G10" t="str">
            <v>Y/A 2000 (PY)</v>
          </cell>
          <cell r="H10" t="str">
            <v>ADDITION</v>
          </cell>
          <cell r="I10" t="str">
            <v>DISPOSAL</v>
          </cell>
          <cell r="J10" t="str">
            <v>W.D.V.</v>
          </cell>
          <cell r="K10" t="str">
            <v> I.A</v>
          </cell>
          <cell r="L10" t="str">
            <v>A.A</v>
          </cell>
          <cell r="M10" t="str">
            <v>Y/A 2001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FD"/>
      <sheetName val="A3-1"/>
      <sheetName val="A2-2"/>
      <sheetName val="A3-3"/>
      <sheetName val="A2-3"/>
      <sheetName val="I-1"/>
      <sheetName val="H-1"/>
      <sheetName val="K-1"/>
      <sheetName val="K-1(1)"/>
      <sheetName val="K-3"/>
      <sheetName val="K-2"/>
      <sheetName val="K-4"/>
      <sheetName val="K-10 to K-12"/>
      <sheetName val="K-13"/>
      <sheetName val="K-14"/>
      <sheetName val="K-15"/>
      <sheetName val="K-16"/>
      <sheetName val="K-17"/>
      <sheetName val="K-18"/>
      <sheetName val="K-19"/>
      <sheetName val="K-20"/>
      <sheetName val="K-21"/>
      <sheetName val="L-1"/>
      <sheetName val="Q-1"/>
      <sheetName val="Q-10"/>
      <sheetName val="Q-20"/>
      <sheetName val="F-1"/>
      <sheetName val="F-10"/>
      <sheetName val="F-20"/>
      <sheetName val="R-1"/>
      <sheetName val="R-2"/>
      <sheetName val="SchI"/>
      <sheetName val="SchII(a)"/>
      <sheetName val="SchII(b)"/>
      <sheetName val="SchIII"/>
      <sheetName val="O-1"/>
      <sheetName val="O-2"/>
      <sheetName val="O-4"/>
      <sheetName val="O-5"/>
      <sheetName val="O-6"/>
      <sheetName val="O-7"/>
      <sheetName val="O-8"/>
      <sheetName val="O-9"/>
      <sheetName val="E-1"/>
      <sheetName val="E-2"/>
      <sheetName val="E-4"/>
      <sheetName val="E-5"/>
      <sheetName val="E-20"/>
      <sheetName val="U-10"/>
      <sheetName val="U-11"/>
      <sheetName val="U-12"/>
      <sheetName val="U-20"/>
      <sheetName val="U-30"/>
      <sheetName val="U-31"/>
      <sheetName val="U-33"/>
      <sheetName val="U-32"/>
      <sheetName val="U-60"/>
    </sheetNames>
    <sheetDataSet>
      <sheetData sheetId="1">
        <row r="1">
          <cell r="C1" t="str">
            <v>TUNAS PELANGI SDN BHD</v>
          </cell>
        </row>
        <row r="2">
          <cell r="C2" t="str">
            <v>AUDIT FOR THE PERIOD ENDED 30 SEPTEMBER 2004 </v>
          </cell>
        </row>
        <row r="6">
          <cell r="Y6" t="str">
            <v>30.09.03</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1 LeadSchedule"/>
      <sheetName val="4 Analysis"/>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utera ceria capital commitment"/>
      <sheetName val="budget"/>
      <sheetName val="outstandinglist"/>
      <sheetName val="FSL"/>
      <sheetName val="A2-2"/>
      <sheetName val="A3-4"/>
      <sheetName val="A3-4 (2)"/>
      <sheetName val="C"/>
      <sheetName val="C (2)"/>
      <sheetName val="G"/>
      <sheetName val="I"/>
      <sheetName val="N"/>
      <sheetName val="N-10"/>
      <sheetName val="O"/>
      <sheetName val="O-1"/>
      <sheetName val="Q"/>
      <sheetName val="Q-20"/>
      <sheetName val="Q-30"/>
      <sheetName val="K"/>
      <sheetName val="K-10"/>
      <sheetName val="U"/>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s>
    <sheetDataSet>
      <sheetData sheetId="8">
        <row r="7">
          <cell r="C7" t="str">
            <v>31.12.99</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s>
    <sheetDataSet>
      <sheetData sheetId="0">
        <row r="1">
          <cell r="A1" t="str">
            <v>IDSM ELECTRONICS SDN BHD</v>
          </cell>
        </row>
      </sheetData>
      <sheetData sheetId="8">
        <row r="7">
          <cell r="C7" t="str">
            <v>31.12.99</v>
          </cell>
          <cell r="D7" t="str">
            <v>31.12.00</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s>
    <sheetDataSet>
      <sheetData sheetId="8">
        <row r="7">
          <cell r="C7" t="str">
            <v>31.12.99</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0000"/>
      <sheetName val="CAJE"/>
      <sheetName val="FSL"/>
      <sheetName val="BPR"/>
      <sheetName val="Infor"/>
      <sheetName val="AP110(SUP)"/>
      <sheetName val="AP110"/>
      <sheetName val="F-7"/>
      <sheetName val="C"/>
      <sheetName val="C-11"/>
      <sheetName val="C-80"/>
      <sheetName val="10"/>
      <sheetName val="20"/>
      <sheetName val="30"/>
      <sheetName val="30-1"/>
      <sheetName val="40"/>
      <sheetName val="Materiality"/>
      <sheetName val="Cashflow"/>
      <sheetName val="BPR balance sheet"/>
      <sheetName val="BPR profit &amp; loss"/>
      <sheetName val="BPR BS analysis"/>
      <sheetName val="BPR PL analysis"/>
      <sheetName val="B-1"/>
      <sheetName val="BB-1"/>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O-6 (2)"/>
      <sheetName val="OSM"/>
      <sheetName val="OSM-1"/>
      <sheetName val="A3-1"/>
      <sheetName val="A2-4"/>
      <sheetName val="A3-3"/>
      <sheetName val="A3-2"/>
      <sheetName val="H-1"/>
      <sheetName val="H-3"/>
      <sheetName val="H-4"/>
      <sheetName val="S-2"/>
      <sheetName val="S-3"/>
      <sheetName val="A2-2"/>
      <sheetName val="A2-3"/>
      <sheetName val="U-10"/>
      <sheetName val="U-11"/>
      <sheetName val="U-12"/>
      <sheetName val="U-20"/>
      <sheetName val="U-21"/>
      <sheetName val="U-22"/>
      <sheetName val="U-23"/>
      <sheetName val="U-30"/>
      <sheetName val="U-40"/>
      <sheetName val="U-50"/>
      <sheetName val="U-51"/>
      <sheetName val="U-70"/>
      <sheetName val="O-1"/>
      <sheetName val="O-2"/>
      <sheetName val="O-3"/>
      <sheetName val="O-4.1"/>
      <sheetName val="O-4.2"/>
      <sheetName val="O-5 "/>
      <sheetName val="O-6"/>
      <sheetName val="O-7 "/>
      <sheetName val="O-8 "/>
      <sheetName val="O-8(YA2003)"/>
      <sheetName val="R-1"/>
      <sheetName val="R-2"/>
      <sheetName val="R-3"/>
      <sheetName val="R4"/>
      <sheetName val="R5"/>
      <sheetName val="R6"/>
      <sheetName val="R7"/>
      <sheetName val="T-20"/>
      <sheetName val="O-9"/>
      <sheetName val="O-5"/>
    </sheetNames>
    <sheetDataSet>
      <sheetData sheetId="3">
        <row r="10">
          <cell r="F10" t="str">
            <v>30.09.04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
      <sheetName val="CAJE"/>
      <sheetName val="FSL"/>
      <sheetName val="BPR"/>
      <sheetName val="Infor"/>
      <sheetName val="AP110(SUP)"/>
      <sheetName val="AP110"/>
      <sheetName val="F-7"/>
      <sheetName val="C"/>
      <sheetName val="C-11"/>
      <sheetName val="C-80"/>
      <sheetName val="10"/>
      <sheetName val="20"/>
      <sheetName val="30"/>
      <sheetName val="30-1"/>
      <sheetName val="40"/>
      <sheetName val="Materiality"/>
      <sheetName val="Cashflow"/>
      <sheetName val="BPR balance sheet"/>
      <sheetName val="BPR profit &amp; loss"/>
      <sheetName val="BPR BS analysis"/>
      <sheetName val="BPR PL analysis"/>
      <sheetName val="B-1"/>
      <sheetName val="BB-1"/>
      <sheetName val="CHPIS_02_Q_Final"/>
      <sheetName val="DFA"/>
      <sheetName val="#REF"/>
      <sheetName val="gl"/>
      <sheetName val="FF-4"/>
      <sheetName val="FF-3"/>
      <sheetName val="FSA"/>
      <sheetName val="B"/>
      <sheetName val="PA"/>
      <sheetName val="CA"/>
      <sheetName val="FF-2"/>
      <sheetName val="MFA"/>
      <sheetName val="U"/>
      <sheetName val="FF-6"/>
      <sheetName val="accumdeprn"/>
      <sheetName val="addl cost"/>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OSM"/>
      <sheetName val="SAD"/>
      <sheetName val="SRM"/>
      <sheetName val="SRM-P-L"/>
      <sheetName val="Tax memo"/>
      <sheetName val="O-2"/>
      <sheetName val="O-3"/>
      <sheetName val="U-11"/>
      <sheetName val="A3-1"/>
      <sheetName val="A3-2"/>
      <sheetName val="A2-2"/>
      <sheetName val="A2-3"/>
      <sheetName val="A3-3"/>
      <sheetName val="U-10"/>
      <sheetName val="E-1"/>
      <sheetName val="E-3"/>
      <sheetName val="E-10"/>
      <sheetName val="F-1"/>
      <sheetName val="F-2"/>
      <sheetName val="F-3"/>
      <sheetName val="F-4"/>
      <sheetName val="F-5"/>
      <sheetName val="I-1"/>
      <sheetName val="K-1"/>
      <sheetName val="K-2 "/>
      <sheetName val="K-6"/>
      <sheetName val="M-1"/>
      <sheetName val="N-10"/>
      <sheetName val="O-1"/>
      <sheetName val="O-4"/>
      <sheetName val="O-5"/>
      <sheetName val="O-6"/>
      <sheetName val="O-7"/>
      <sheetName val="R-1"/>
      <sheetName val="R-2"/>
      <sheetName val="R4"/>
      <sheetName val="R5"/>
      <sheetName val="R6"/>
      <sheetName val="R7"/>
      <sheetName val="T-1"/>
      <sheetName val="U-12"/>
      <sheetName val="U-20"/>
      <sheetName val="U-21"/>
      <sheetName val="U-22"/>
    </sheetNames>
    <sheetDataSet>
      <sheetData sheetId="8">
        <row r="1">
          <cell r="A1" t="str">
            <v>PDL Electric (M) Sdn Bhd</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OSM"/>
      <sheetName val="SRM"/>
      <sheetName val="BBK"/>
      <sheetName val="A3-1"/>
      <sheetName val="A2-2"/>
      <sheetName val="A3-2"/>
      <sheetName val="A3-3"/>
      <sheetName val="C-1"/>
      <sheetName val="C-4"/>
      <sheetName val="E-1"/>
      <sheetName val="E-2"/>
      <sheetName val="E-3"/>
      <sheetName val="E-20"/>
      <sheetName val="E-35"/>
      <sheetName val="F-1"/>
      <sheetName val="F-3"/>
      <sheetName val="F-4"/>
      <sheetName val="F-5"/>
      <sheetName val="F-50"/>
      <sheetName val="F-51"/>
      <sheetName val="G-1"/>
      <sheetName val="H-1"/>
      <sheetName val="I"/>
      <sheetName val="I-10"/>
      <sheetName val="K-1"/>
      <sheetName val="K-2"/>
      <sheetName val="K-3"/>
      <sheetName val="L-1"/>
      <sheetName val="M-1"/>
      <sheetName val="M-10"/>
      <sheetName val="M-15"/>
      <sheetName val="N-1"/>
      <sheetName val="N-2"/>
      <sheetName val="P-1"/>
      <sheetName val="P-10"/>
      <sheetName val="P-11"/>
      <sheetName val="Q-1"/>
      <sheetName val="Q-1_1"/>
      <sheetName val="Q-2"/>
      <sheetName val="Q-3"/>
      <sheetName val="Q-4"/>
      <sheetName val="Q-5"/>
      <sheetName val="O-1"/>
      <sheetName val="O-2"/>
      <sheetName val="O-3"/>
      <sheetName val="O-4.1"/>
      <sheetName val="O-4.2"/>
      <sheetName val="O-4.3"/>
      <sheetName val="O-5"/>
      <sheetName val="O-6"/>
      <sheetName val="O-7"/>
      <sheetName val="O-7(YA2002)"/>
      <sheetName val="R-1"/>
      <sheetName val="R-2"/>
      <sheetName val="R-3"/>
      <sheetName val="R4"/>
      <sheetName val="R5"/>
      <sheetName val="R6"/>
      <sheetName val="R7"/>
      <sheetName val="S-1"/>
      <sheetName val="S-2"/>
      <sheetName val="U-10"/>
      <sheetName val="U-20"/>
      <sheetName val="U-21"/>
      <sheetName val="U-30"/>
      <sheetName val="U-40"/>
      <sheetName val="U-50"/>
    </sheetNames>
    <sheetDataSet>
      <sheetData sheetId="3">
        <row r="1">
          <cell r="A1" t="str">
            <v>PELANGI FORMPRESS SDN BHD</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AA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P"/>
      <sheetName val="FA_Rec"/>
      <sheetName val="Addition"/>
      <sheetName val="Disposal"/>
      <sheetName val="CA"/>
      <sheetName val="SCH B"/>
      <sheetName val="SCH 4 - 7"/>
    </sheetNames>
    <sheetDataSet>
      <sheetData sheetId="0">
        <row r="38">
          <cell r="F38">
            <v>718</v>
          </cell>
        </row>
      </sheetData>
      <sheetData sheetId="1">
        <row r="33">
          <cell r="A33" t="str">
            <v>F1/FIMATIC(J)/FEJTC97</v>
          </cell>
        </row>
      </sheetData>
      <sheetData sheetId="2">
        <row r="22">
          <cell r="F22">
            <v>10234</v>
          </cell>
        </row>
        <row r="53">
          <cell r="G53">
            <v>17113</v>
          </cell>
          <cell r="H53">
            <v>15597</v>
          </cell>
          <cell r="I53">
            <v>65535</v>
          </cell>
        </row>
      </sheetData>
      <sheetData sheetId="3">
        <row r="43">
          <cell r="J43">
            <v>7116</v>
          </cell>
        </row>
        <row r="51">
          <cell r="E51">
            <v>29329</v>
          </cell>
        </row>
      </sheetData>
      <sheetData sheetId="4">
        <row r="49">
          <cell r="N49">
            <v>93773</v>
          </cell>
        </row>
      </sheetData>
      <sheetData sheetId="5">
        <row r="22">
          <cell r="G22">
            <v>20542</v>
          </cell>
        </row>
        <row r="32">
          <cell r="G32">
            <v>97391</v>
          </cell>
        </row>
        <row r="58">
          <cell r="G58">
            <v>756887</v>
          </cell>
        </row>
      </sheetData>
      <sheetData sheetId="6">
        <row r="29">
          <cell r="G29">
            <v>8872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
      <sheetName val="BPR"/>
      <sheetName val="Hypo"/>
      <sheetName val="AP-110"/>
      <sheetName val="110s"/>
      <sheetName val="FSL"/>
      <sheetName val="F-11"/>
      <sheetName val="F-22"/>
      <sheetName val="Materiality"/>
      <sheetName val="Cashflow"/>
      <sheetName val="BPR balance sheet"/>
      <sheetName val="BPR profit &amp; loss"/>
      <sheetName val="BPR BS analysis"/>
      <sheetName val="BPR PL analysis"/>
      <sheetName val="B-1"/>
      <sheetName val="F-6"/>
      <sheetName val="A"/>
      <sheetName val="B"/>
      <sheetName val="B-3"/>
      <sheetName val="B-5"/>
      <sheetName val="B-10"/>
      <sheetName val="C"/>
      <sheetName val="BB-1"/>
      <sheetName val="C-4"/>
      <sheetName val="C-10"/>
      <sheetName val="C-11"/>
      <sheetName val="L"/>
      <sheetName val="U"/>
      <sheetName val="U-100"/>
      <sheetName val="U-80"/>
      <sheetName val="AA"/>
      <sheetName val="BB"/>
      <sheetName val="BB-10"/>
      <sheetName val="BB-30"/>
      <sheetName val="FF"/>
      <sheetName val="FF "/>
      <sheetName val="FF-1"/>
      <sheetName val="FF-2 (1)"/>
      <sheetName val="FF-2 (2)"/>
      <sheetName val="FF-2 (3)"/>
      <sheetName val="FF-3"/>
      <sheetName val="FF-6"/>
      <sheetName val="FF-7"/>
      <sheetName val="KK"/>
      <sheetName val="CC"/>
      <sheetName val="CC-10"/>
      <sheetName val="PP"/>
      <sheetName val="PP-1"/>
      <sheetName val="PP-2"/>
      <sheetName val="PP-3"/>
      <sheetName val="10"/>
      <sheetName val="20"/>
      <sheetName val="30"/>
    </sheetNames>
    <sheetDataSet>
      <sheetData sheetId="1">
        <row r="7">
          <cell r="H7" t="str">
            <v>31.12.00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A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0000"/>
      <sheetName val="Hypo"/>
      <sheetName val="BPR"/>
      <sheetName val="BPR-1"/>
      <sheetName val="FSA"/>
      <sheetName val="F-1"/>
      <sheetName val="F-2"/>
      <sheetName val="F-3"/>
      <sheetName val="F-4"/>
      <sheetName val="F-5"/>
      <sheetName val="Materiality"/>
      <sheetName val="F-11"/>
      <sheetName val="F-22"/>
      <sheetName val="Cashflow"/>
      <sheetName val="BPR balance sheet"/>
      <sheetName val="BPR profit &amp; loss"/>
      <sheetName val="BPR BS analysis"/>
      <sheetName val="BPR PL analysis"/>
      <sheetName val="B-1"/>
      <sheetName val="BB-1"/>
      <sheetName val="A"/>
      <sheetName val="B"/>
      <sheetName val="C"/>
      <sheetName val="B-20"/>
      <sheetName val="L"/>
      <sheetName val="U"/>
      <sheetName val="U-10"/>
      <sheetName val="U-20"/>
      <sheetName val="U-15"/>
      <sheetName val="AA"/>
      <sheetName val="BB"/>
      <sheetName val="CC"/>
      <sheetName val="DD"/>
      <sheetName val="FF"/>
      <sheetName val="FF-1"/>
      <sheetName val="FF-2(1)"/>
      <sheetName val="FF-2 (2)"/>
      <sheetName val="FF-3"/>
      <sheetName val="FF-4"/>
      <sheetName val="FF-6"/>
      <sheetName val="KK"/>
      <sheetName val="NN"/>
      <sheetName val="NN-2"/>
      <sheetName val="PP"/>
      <sheetName val="PP-10"/>
      <sheetName val="PP-20(1)"/>
      <sheetName val="PP-20(2)"/>
      <sheetName val="PP-20(3)"/>
      <sheetName val="PP-20(4)"/>
      <sheetName val="10"/>
      <sheetName val="20"/>
      <sheetName val="3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52"/>
  <sheetViews>
    <sheetView showGridLines="0" tabSelected="1" workbookViewId="0" topLeftCell="A17">
      <selection activeCell="L21" sqref="L21"/>
    </sheetView>
  </sheetViews>
  <sheetFormatPr defaultColWidth="9.140625" defaultRowHeight="12.75"/>
  <cols>
    <col min="1" max="1" width="28.140625" style="4" customWidth="1"/>
    <col min="2" max="2" width="12.57421875" style="4" customWidth="1"/>
    <col min="3" max="3" width="1.7109375" style="4" customWidth="1"/>
    <col min="4" max="4" width="12.57421875" style="5" bestFit="1" customWidth="1"/>
    <col min="5" max="5" width="4.140625" style="4" customWidth="1"/>
    <col min="6" max="6" width="10.421875" style="25" bestFit="1" customWidth="1"/>
    <col min="7" max="7" width="2.00390625" style="4" customWidth="1"/>
    <col min="8" max="8" width="10.00390625" style="5" bestFit="1" customWidth="1"/>
    <col min="9" max="9" width="2.8515625" style="5" customWidth="1"/>
    <col min="10" max="10" width="5.421875" style="4" customWidth="1"/>
    <col min="11" max="16384" width="9.140625" style="4" customWidth="1"/>
  </cols>
  <sheetData>
    <row r="1" ht="15.75" customHeight="1"/>
    <row r="2" spans="1:9" ht="12.75">
      <c r="A2" s="6" t="s">
        <v>130</v>
      </c>
      <c r="B2" s="6"/>
      <c r="C2" s="6"/>
      <c r="D2" s="6"/>
      <c r="E2" s="6"/>
      <c r="F2" s="85"/>
      <c r="G2" s="6"/>
      <c r="H2" s="6"/>
      <c r="I2" s="6"/>
    </row>
    <row r="3" spans="1:9" ht="12.75">
      <c r="A3" s="7" t="s">
        <v>4</v>
      </c>
      <c r="B3" s="6"/>
      <c r="C3" s="6"/>
      <c r="D3" s="6"/>
      <c r="E3" s="6"/>
      <c r="F3" s="85"/>
      <c r="G3" s="6"/>
      <c r="H3" s="6"/>
      <c r="I3" s="6"/>
    </row>
    <row r="5" ht="12.75">
      <c r="A5" s="8" t="s">
        <v>120</v>
      </c>
    </row>
    <row r="6" ht="12.75">
      <c r="A6" s="8" t="s">
        <v>140</v>
      </c>
    </row>
    <row r="7" spans="1:2" ht="12.75">
      <c r="A7" s="8" t="s">
        <v>5</v>
      </c>
      <c r="B7" s="5"/>
    </row>
    <row r="8" spans="1:2" ht="12.75">
      <c r="A8" s="8"/>
      <c r="B8" s="5"/>
    </row>
    <row r="9" spans="1:8" ht="12.75">
      <c r="A9" s="8"/>
      <c r="B9" s="89" t="s">
        <v>6</v>
      </c>
      <c r="C9" s="89"/>
      <c r="D9" s="89"/>
      <c r="F9" s="89" t="s">
        <v>7</v>
      </c>
      <c r="G9" s="89"/>
      <c r="H9" s="89"/>
    </row>
    <row r="10" spans="3:9" ht="12.75">
      <c r="C10" s="9"/>
      <c r="D10" s="9" t="s">
        <v>8</v>
      </c>
      <c r="E10" s="9"/>
      <c r="G10" s="9"/>
      <c r="H10" s="9" t="s">
        <v>8</v>
      </c>
      <c r="I10" s="9"/>
    </row>
    <row r="11" spans="2:9" ht="12.75">
      <c r="B11" s="9" t="s">
        <v>9</v>
      </c>
      <c r="C11" s="9"/>
      <c r="D11" s="9" t="s">
        <v>10</v>
      </c>
      <c r="E11" s="9"/>
      <c r="F11" s="36" t="s">
        <v>9</v>
      </c>
      <c r="G11" s="9"/>
      <c r="H11" s="9" t="s">
        <v>10</v>
      </c>
      <c r="I11" s="9"/>
    </row>
    <row r="12" spans="2:9" ht="12.75">
      <c r="B12" s="9" t="s">
        <v>11</v>
      </c>
      <c r="C12" s="9"/>
      <c r="D12" s="9" t="s">
        <v>11</v>
      </c>
      <c r="E12" s="9"/>
      <c r="F12" s="36" t="s">
        <v>12</v>
      </c>
      <c r="G12" s="9"/>
      <c r="H12" s="9" t="s">
        <v>11</v>
      </c>
      <c r="I12" s="9"/>
    </row>
    <row r="13" spans="2:9" ht="12.75">
      <c r="B13" s="9" t="s">
        <v>139</v>
      </c>
      <c r="C13" s="9"/>
      <c r="D13" s="9" t="s">
        <v>118</v>
      </c>
      <c r="E13" s="9"/>
      <c r="F13" s="36" t="s">
        <v>139</v>
      </c>
      <c r="G13" s="9"/>
      <c r="H13" s="9" t="s">
        <v>118</v>
      </c>
      <c r="I13" s="9"/>
    </row>
    <row r="14" spans="2:8" ht="12.75">
      <c r="B14" s="5" t="s">
        <v>13</v>
      </c>
      <c r="D14" s="5" t="s">
        <v>13</v>
      </c>
      <c r="F14" s="25" t="s">
        <v>13</v>
      </c>
      <c r="H14" s="5" t="s">
        <v>13</v>
      </c>
    </row>
    <row r="16" spans="1:9" s="10" customFormat="1" ht="12.75">
      <c r="A16" s="10" t="s">
        <v>0</v>
      </c>
      <c r="B16" s="13">
        <v>15719</v>
      </c>
      <c r="C16" s="13"/>
      <c r="D16" s="43">
        <v>14966</v>
      </c>
      <c r="E16" s="13"/>
      <c r="F16" s="13">
        <v>40859</v>
      </c>
      <c r="H16" s="11">
        <v>36902</v>
      </c>
      <c r="I16" s="11"/>
    </row>
    <row r="17" spans="2:9" s="10" customFormat="1" ht="12.75">
      <c r="B17" s="13"/>
      <c r="C17" s="13"/>
      <c r="D17" s="43"/>
      <c r="E17" s="13"/>
      <c r="F17" s="13"/>
      <c r="H17" s="11"/>
      <c r="I17" s="11"/>
    </row>
    <row r="18" spans="1:9" s="10" customFormat="1" ht="12.75">
      <c r="A18" s="10" t="s">
        <v>14</v>
      </c>
      <c r="B18" s="13">
        <v>-14971</v>
      </c>
      <c r="C18" s="13"/>
      <c r="D18" s="43">
        <v>-14274</v>
      </c>
      <c r="E18" s="13"/>
      <c r="F18" s="13">
        <v>-32133</v>
      </c>
      <c r="H18" s="11">
        <v>-29883</v>
      </c>
      <c r="I18" s="11"/>
    </row>
    <row r="19" spans="2:9" s="10" customFormat="1" ht="12.75">
      <c r="B19" s="13"/>
      <c r="C19" s="13"/>
      <c r="D19" s="43"/>
      <c r="E19" s="13"/>
      <c r="F19" s="13"/>
      <c r="H19" s="11"/>
      <c r="I19" s="11"/>
    </row>
    <row r="20" spans="1:9" s="10" customFormat="1" ht="12.75">
      <c r="A20" s="10" t="s">
        <v>15</v>
      </c>
      <c r="B20" s="13">
        <v>213</v>
      </c>
      <c r="C20" s="13"/>
      <c r="D20" s="43">
        <v>150</v>
      </c>
      <c r="E20" s="13"/>
      <c r="F20" s="13">
        <v>763</v>
      </c>
      <c r="H20" s="11">
        <v>349</v>
      </c>
      <c r="I20" s="11"/>
    </row>
    <row r="21" spans="2:9" s="10" customFormat="1" ht="12.75">
      <c r="B21" s="44"/>
      <c r="C21" s="13"/>
      <c r="D21" s="44"/>
      <c r="E21" s="13"/>
      <c r="F21" s="13"/>
      <c r="H21" s="12"/>
      <c r="I21" s="1"/>
    </row>
    <row r="22" spans="1:9" s="10" customFormat="1" ht="12.75">
      <c r="A22" s="10" t="s">
        <v>16</v>
      </c>
      <c r="B22" s="43">
        <v>961</v>
      </c>
      <c r="C22" s="13"/>
      <c r="D22" s="43">
        <f>SUM(D16:D21)</f>
        <v>842</v>
      </c>
      <c r="E22" s="13"/>
      <c r="F22" s="50">
        <v>9489</v>
      </c>
      <c r="H22" s="43">
        <f>SUM(H16:H21)</f>
        <v>7368</v>
      </c>
      <c r="I22" s="43"/>
    </row>
    <row r="23" spans="2:6" s="10" customFormat="1" ht="12.75">
      <c r="B23" s="13"/>
      <c r="C23" s="13"/>
      <c r="D23" s="13"/>
      <c r="E23" s="13"/>
      <c r="F23" s="3"/>
    </row>
    <row r="24" spans="1:9" s="13" customFormat="1" ht="12.75">
      <c r="A24" s="13" t="s">
        <v>17</v>
      </c>
      <c r="B24" s="13">
        <v>-121</v>
      </c>
      <c r="D24" s="43">
        <v>-211</v>
      </c>
      <c r="F24" s="3">
        <v>-225</v>
      </c>
      <c r="H24" s="43">
        <v>-244</v>
      </c>
      <c r="I24" s="43"/>
    </row>
    <row r="25" spans="2:9" s="10" customFormat="1" ht="12.75">
      <c r="B25" s="44"/>
      <c r="C25" s="13"/>
      <c r="D25" s="44"/>
      <c r="E25" s="13"/>
      <c r="F25" s="19"/>
      <c r="H25" s="12"/>
      <c r="I25" s="1"/>
    </row>
    <row r="26" spans="2:9" s="10" customFormat="1" ht="12.75">
      <c r="B26" s="45">
        <v>840</v>
      </c>
      <c r="C26" s="45"/>
      <c r="D26" s="45">
        <f>SUM(D22:D25)</f>
        <v>631</v>
      </c>
      <c r="E26" s="45"/>
      <c r="F26" s="50">
        <v>9264</v>
      </c>
      <c r="G26" s="1"/>
      <c r="H26" s="45">
        <f>SUM(H22:H25)</f>
        <v>7124</v>
      </c>
      <c r="I26" s="45"/>
    </row>
    <row r="27" spans="2:9" s="10" customFormat="1" ht="12.75">
      <c r="B27" s="45"/>
      <c r="C27" s="13"/>
      <c r="D27" s="45"/>
      <c r="E27" s="13"/>
      <c r="F27" s="3"/>
      <c r="H27" s="1"/>
      <c r="I27" s="1"/>
    </row>
    <row r="28" spans="1:9" s="10" customFormat="1" ht="12.75">
      <c r="A28" s="10" t="s">
        <v>110</v>
      </c>
      <c r="B28" s="13">
        <v>-79</v>
      </c>
      <c r="C28" s="13"/>
      <c r="D28" s="45">
        <v>-20</v>
      </c>
      <c r="E28" s="13"/>
      <c r="F28" s="3">
        <v>139</v>
      </c>
      <c r="H28" s="1">
        <v>44</v>
      </c>
      <c r="I28" s="1"/>
    </row>
    <row r="29" spans="2:9" s="10" customFormat="1" ht="12.75">
      <c r="B29" s="44"/>
      <c r="C29" s="13"/>
      <c r="D29" s="44"/>
      <c r="E29" s="13"/>
      <c r="F29" s="19"/>
      <c r="H29" s="12"/>
      <c r="I29" s="1"/>
    </row>
    <row r="30" spans="1:9" s="10" customFormat="1" ht="12.75">
      <c r="A30" s="10" t="s">
        <v>18</v>
      </c>
      <c r="B30" s="43">
        <v>761</v>
      </c>
      <c r="C30" s="43"/>
      <c r="D30" s="43">
        <f>SUM(D26:D29)</f>
        <v>611</v>
      </c>
      <c r="E30" s="43"/>
      <c r="F30" s="43">
        <v>9403</v>
      </c>
      <c r="G30" s="11"/>
      <c r="H30" s="43">
        <f>SUM(H26:H29)</f>
        <v>7168</v>
      </c>
      <c r="I30" s="43"/>
    </row>
    <row r="31" spans="2:9" s="10" customFormat="1" ht="12.75">
      <c r="B31" s="43"/>
      <c r="C31" s="13"/>
      <c r="D31" s="43"/>
      <c r="E31" s="13"/>
      <c r="F31" s="13"/>
      <c r="H31" s="11"/>
      <c r="I31" s="11"/>
    </row>
    <row r="32" spans="1:9" s="10" customFormat="1" ht="12.75">
      <c r="A32" s="10" t="s">
        <v>1</v>
      </c>
      <c r="B32" s="13">
        <v>-237</v>
      </c>
      <c r="C32" s="13"/>
      <c r="D32" s="43">
        <v>-330</v>
      </c>
      <c r="E32" s="13"/>
      <c r="F32" s="13">
        <v>-2570</v>
      </c>
      <c r="H32" s="11">
        <v>-2117</v>
      </c>
      <c r="I32" s="11"/>
    </row>
    <row r="33" spans="2:9" s="10" customFormat="1" ht="12.75">
      <c r="B33" s="44"/>
      <c r="C33" s="13"/>
      <c r="D33" s="44"/>
      <c r="E33" s="13"/>
      <c r="F33" s="13"/>
      <c r="H33" s="12"/>
      <c r="I33" s="1"/>
    </row>
    <row r="34" spans="1:9" s="10" customFormat="1" ht="12.75">
      <c r="A34" s="10" t="s">
        <v>19</v>
      </c>
      <c r="B34" s="50">
        <v>524</v>
      </c>
      <c r="C34" s="13"/>
      <c r="D34" s="50">
        <f>SUM(D30:D33)</f>
        <v>281</v>
      </c>
      <c r="E34" s="13"/>
      <c r="F34" s="50">
        <v>6833</v>
      </c>
      <c r="H34" s="50">
        <f>SUM(H30:H33)</f>
        <v>5051</v>
      </c>
      <c r="I34" s="45"/>
    </row>
    <row r="35" spans="2:9" s="10" customFormat="1" ht="12.75">
      <c r="B35" s="3"/>
      <c r="C35" s="3"/>
      <c r="D35" s="45"/>
      <c r="E35" s="3"/>
      <c r="F35" s="3"/>
      <c r="G35" s="2"/>
      <c r="H35" s="1"/>
      <c r="I35" s="1"/>
    </row>
    <row r="36" spans="1:9" s="10" customFormat="1" ht="12.75">
      <c r="A36" s="67" t="s">
        <v>88</v>
      </c>
      <c r="B36" s="13">
        <v>98</v>
      </c>
      <c r="C36" s="13"/>
      <c r="D36" s="43">
        <v>309</v>
      </c>
      <c r="E36" s="13"/>
      <c r="F36" s="3">
        <v>6</v>
      </c>
      <c r="H36" s="11">
        <v>-47</v>
      </c>
      <c r="I36" s="11"/>
    </row>
    <row r="37" spans="1:9" s="10" customFormat="1" ht="12.75">
      <c r="A37" s="67"/>
      <c r="B37" s="19"/>
      <c r="C37" s="13"/>
      <c r="D37" s="44"/>
      <c r="E37" s="13"/>
      <c r="F37" s="19"/>
      <c r="H37" s="12"/>
      <c r="I37" s="1"/>
    </row>
    <row r="38" spans="1:8" s="10" customFormat="1" ht="12.75">
      <c r="A38" s="67" t="s">
        <v>111</v>
      </c>
      <c r="B38" s="10">
        <v>622</v>
      </c>
      <c r="C38" s="13"/>
      <c r="D38" s="10">
        <f>SUM(D34:D37)</f>
        <v>590</v>
      </c>
      <c r="E38" s="13"/>
      <c r="F38" s="13">
        <v>6839</v>
      </c>
      <c r="H38" s="10">
        <f>SUM(H34:H37)</f>
        <v>5004</v>
      </c>
    </row>
    <row r="39" spans="1:9" s="10" customFormat="1" ht="12.75">
      <c r="A39" s="67"/>
      <c r="B39" s="13"/>
      <c r="C39" s="13"/>
      <c r="D39" s="43"/>
      <c r="E39" s="13"/>
      <c r="F39" s="13"/>
      <c r="H39" s="11"/>
      <c r="I39" s="11"/>
    </row>
    <row r="40" spans="1:9" s="10" customFormat="1" ht="12.75">
      <c r="A40" s="67" t="s">
        <v>20</v>
      </c>
      <c r="B40" s="13">
        <v>0</v>
      </c>
      <c r="C40" s="13"/>
      <c r="D40" s="45">
        <v>0</v>
      </c>
      <c r="E40" s="13"/>
      <c r="F40" s="3">
        <v>0</v>
      </c>
      <c r="H40" s="1">
        <v>-739</v>
      </c>
      <c r="I40" s="1"/>
    </row>
    <row r="41" spans="1:9" s="10" customFormat="1" ht="12.75">
      <c r="A41" s="67"/>
      <c r="B41" s="3"/>
      <c r="C41" s="3"/>
      <c r="D41" s="45"/>
      <c r="E41" s="3"/>
      <c r="F41" s="13"/>
      <c r="G41" s="2"/>
      <c r="H41" s="1"/>
      <c r="I41" s="1"/>
    </row>
    <row r="42" spans="1:9" s="10" customFormat="1" ht="13.5" thickBot="1">
      <c r="A42" s="67" t="s">
        <v>21</v>
      </c>
      <c r="B42" s="18">
        <v>622</v>
      </c>
      <c r="C42" s="3"/>
      <c r="D42" s="18">
        <f>SUM(D38:D41)</f>
        <v>590</v>
      </c>
      <c r="E42" s="3"/>
      <c r="F42" s="17">
        <v>6839</v>
      </c>
      <c r="G42" s="2"/>
      <c r="H42" s="18">
        <f>SUM(H38:H41)</f>
        <v>4265</v>
      </c>
      <c r="I42" s="2"/>
    </row>
    <row r="43" spans="1:9" s="10" customFormat="1" ht="13.5" thickTop="1">
      <c r="A43" s="4"/>
      <c r="B43" s="13"/>
      <c r="C43" s="13"/>
      <c r="D43" s="43"/>
      <c r="E43" s="13"/>
      <c r="F43" s="43"/>
      <c r="H43" s="11"/>
      <c r="I43" s="11"/>
    </row>
    <row r="44" spans="1:9" s="10" customFormat="1" ht="12.75">
      <c r="A44" s="4"/>
      <c r="B44" s="13"/>
      <c r="C44" s="13"/>
      <c r="D44" s="43"/>
      <c r="E44" s="13"/>
      <c r="F44" s="43"/>
      <c r="H44" s="11"/>
      <c r="I44" s="11"/>
    </row>
    <row r="45" spans="2:9" s="10" customFormat="1" ht="12.75">
      <c r="B45" s="13"/>
      <c r="C45" s="13"/>
      <c r="D45" s="43"/>
      <c r="E45" s="13"/>
      <c r="F45" s="43"/>
      <c r="H45" s="11"/>
      <c r="I45" s="11"/>
    </row>
    <row r="46" spans="1:9" s="10" customFormat="1" ht="13.5" thickBot="1">
      <c r="A46" s="4" t="s">
        <v>22</v>
      </c>
      <c r="B46" s="55">
        <v>0.7775</v>
      </c>
      <c r="C46" s="13"/>
      <c r="D46" s="65">
        <v>0.9842027123959497</v>
      </c>
      <c r="E46" s="13"/>
      <c r="F46" s="55">
        <f>F42/80000*100</f>
        <v>8.54875</v>
      </c>
      <c r="H46" s="66">
        <v>7.11461791248937</v>
      </c>
      <c r="I46" s="84"/>
    </row>
    <row r="47" spans="1:9" s="10" customFormat="1" ht="13.5" thickTop="1">
      <c r="A47" s="4"/>
      <c r="B47" s="13"/>
      <c r="C47" s="13"/>
      <c r="D47" s="43"/>
      <c r="E47" s="13"/>
      <c r="F47" s="43"/>
      <c r="H47" s="11"/>
      <c r="I47" s="11"/>
    </row>
    <row r="48" spans="1:9" s="10" customFormat="1" ht="13.5" thickBot="1">
      <c r="A48" s="4" t="s">
        <v>23</v>
      </c>
      <c r="B48" s="55">
        <v>0.7182033369897812</v>
      </c>
      <c r="C48" s="13"/>
      <c r="D48" s="56">
        <v>0</v>
      </c>
      <c r="E48" s="13"/>
      <c r="F48" s="55">
        <f>F42/(80000+6605)*100</f>
        <v>7.896772703654524</v>
      </c>
      <c r="H48" s="14">
        <v>0</v>
      </c>
      <c r="I48" s="1"/>
    </row>
    <row r="49" spans="4:9" s="10" customFormat="1" ht="13.5" thickTop="1">
      <c r="D49" s="11"/>
      <c r="F49" s="43"/>
      <c r="H49" s="11"/>
      <c r="I49" s="11"/>
    </row>
    <row r="50" spans="1:9" s="10" customFormat="1" ht="12.75">
      <c r="A50" s="10" t="s">
        <v>24</v>
      </c>
      <c r="D50" s="11"/>
      <c r="F50" s="43"/>
      <c r="H50" s="11"/>
      <c r="I50" s="11"/>
    </row>
    <row r="51" spans="4:9" s="10" customFormat="1" ht="12.75">
      <c r="D51" s="11"/>
      <c r="F51" s="43"/>
      <c r="H51" s="11"/>
      <c r="I51" s="11"/>
    </row>
    <row r="52" spans="4:9" s="10" customFormat="1" ht="12.75">
      <c r="D52" s="11"/>
      <c r="F52" s="43"/>
      <c r="H52" s="11"/>
      <c r="I52" s="11"/>
    </row>
  </sheetData>
  <mergeCells count="2">
    <mergeCell ref="B9:D9"/>
    <mergeCell ref="F9:H9"/>
  </mergeCells>
  <printOptions horizontalCentered="1"/>
  <pageMargins left="0.984251968503937" right="0.7480314960629921" top="0.7874015748031497" bottom="0.9448818897637796" header="0.5118110236220472" footer="0.5118110236220472"/>
  <pageSetup firstPageNumber="1" useFirstPageNumber="1" horizontalDpi="600" verticalDpi="600" orientation="portrait"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2:G54"/>
  <sheetViews>
    <sheetView showGridLines="0" workbookViewId="0" topLeftCell="A22">
      <selection activeCell="D49" sqref="D49"/>
    </sheetView>
  </sheetViews>
  <sheetFormatPr defaultColWidth="9.140625" defaultRowHeight="12.75"/>
  <cols>
    <col min="1" max="1" width="49.57421875" style="4" customWidth="1"/>
    <col min="2" max="2" width="12.57421875" style="21" customWidth="1"/>
    <col min="3" max="3" width="1.7109375" style="4" customWidth="1"/>
    <col min="4" max="4" width="12.57421875" style="5" bestFit="1" customWidth="1"/>
    <col min="5" max="5" width="4.8515625" style="4" customWidth="1"/>
    <col min="6" max="6" width="10.28125" style="5" bestFit="1" customWidth="1"/>
    <col min="7" max="7" width="2.00390625" style="4" customWidth="1"/>
    <col min="8" max="16384" width="9.140625" style="4" customWidth="1"/>
  </cols>
  <sheetData>
    <row r="2" ht="12.75">
      <c r="A2" s="6" t="s">
        <v>130</v>
      </c>
    </row>
    <row r="3" ht="12.75">
      <c r="A3" s="7" t="s">
        <v>4</v>
      </c>
    </row>
    <row r="5" ht="12.75">
      <c r="A5" s="8" t="s">
        <v>141</v>
      </c>
    </row>
    <row r="6" ht="12.75">
      <c r="A6" s="8" t="s">
        <v>5</v>
      </c>
    </row>
    <row r="7" ht="12.75">
      <c r="B7" s="25"/>
    </row>
    <row r="10" spans="2:4" ht="12.75">
      <c r="B10" s="25" t="s">
        <v>121</v>
      </c>
      <c r="D10" s="5" t="s">
        <v>25</v>
      </c>
    </row>
    <row r="11" spans="2:4" ht="12.75">
      <c r="B11" s="26" t="s">
        <v>139</v>
      </c>
      <c r="D11" s="15" t="s">
        <v>131</v>
      </c>
    </row>
    <row r="12" spans="2:4" ht="12.75">
      <c r="B12" s="25" t="s">
        <v>13</v>
      </c>
      <c r="D12" s="5" t="s">
        <v>13</v>
      </c>
    </row>
    <row r="14" spans="1:4" ht="12.75">
      <c r="A14" s="16" t="s">
        <v>26</v>
      </c>
      <c r="B14" s="46">
        <v>35931</v>
      </c>
      <c r="C14" s="13"/>
      <c r="D14" s="58">
        <f>34495</f>
        <v>34495</v>
      </c>
    </row>
    <row r="15" spans="1:6" s="10" customFormat="1" ht="12.75">
      <c r="A15" s="16" t="s">
        <v>122</v>
      </c>
      <c r="B15" s="47">
        <v>329</v>
      </c>
      <c r="C15" s="13"/>
      <c r="D15" s="59">
        <f>217</f>
        <v>217</v>
      </c>
      <c r="F15" s="11"/>
    </row>
    <row r="16" spans="1:6" s="10" customFormat="1" ht="12.75">
      <c r="A16" s="16" t="s">
        <v>132</v>
      </c>
      <c r="B16" s="47">
        <v>50</v>
      </c>
      <c r="C16" s="13"/>
      <c r="D16" s="47">
        <f>50</f>
        <v>50</v>
      </c>
      <c r="F16" s="11"/>
    </row>
    <row r="17" spans="1:6" s="10" customFormat="1" ht="12.75">
      <c r="A17" s="16" t="s">
        <v>133</v>
      </c>
      <c r="B17" s="47">
        <v>-4783</v>
      </c>
      <c r="C17" s="13"/>
      <c r="D17" s="47">
        <f>-5414</f>
        <v>-5414</v>
      </c>
      <c r="F17" s="11"/>
    </row>
    <row r="18" spans="1:6" s="10" customFormat="1" ht="12.75">
      <c r="A18" s="16" t="s">
        <v>112</v>
      </c>
      <c r="B18" s="60">
        <v>1088</v>
      </c>
      <c r="C18" s="13"/>
      <c r="D18" s="61">
        <f>1088</f>
        <v>1088</v>
      </c>
      <c r="F18" s="11"/>
    </row>
    <row r="19" spans="1:6" s="10" customFormat="1" ht="12.75">
      <c r="A19" s="16"/>
      <c r="B19" s="48">
        <v>32615</v>
      </c>
      <c r="C19" s="13"/>
      <c r="D19" s="62">
        <f>SUM(D14:D18)</f>
        <v>30436</v>
      </c>
      <c r="F19" s="11"/>
    </row>
    <row r="20" spans="1:6" s="10" customFormat="1" ht="12.75">
      <c r="A20" s="16" t="s">
        <v>27</v>
      </c>
      <c r="B20" s="13"/>
      <c r="C20" s="13"/>
      <c r="D20" s="43"/>
      <c r="F20" s="11"/>
    </row>
    <row r="21" spans="1:6" s="10" customFormat="1" ht="12.75">
      <c r="A21" s="3" t="s">
        <v>2</v>
      </c>
      <c r="B21" s="46">
        <v>8552</v>
      </c>
      <c r="C21" s="3"/>
      <c r="D21" s="58">
        <f>9931</f>
        <v>9931</v>
      </c>
      <c r="E21" s="13"/>
      <c r="F21" s="43"/>
    </row>
    <row r="22" spans="1:6" s="10" customFormat="1" ht="12.75">
      <c r="A22" s="3" t="s">
        <v>113</v>
      </c>
      <c r="B22" s="47">
        <v>16510</v>
      </c>
      <c r="C22" s="3"/>
      <c r="D22" s="59">
        <f>12756</f>
        <v>12756</v>
      </c>
      <c r="E22" s="13"/>
      <c r="F22" s="43"/>
    </row>
    <row r="23" spans="1:6" s="10" customFormat="1" ht="12.75">
      <c r="A23" s="3" t="s">
        <v>114</v>
      </c>
      <c r="B23" s="47">
        <v>1827</v>
      </c>
      <c r="C23" s="3"/>
      <c r="D23" s="59">
        <f>2247</f>
        <v>2247</v>
      </c>
      <c r="E23" s="13"/>
      <c r="F23" s="43"/>
    </row>
    <row r="24" spans="1:6" s="10" customFormat="1" ht="12.75">
      <c r="A24" s="3" t="s">
        <v>134</v>
      </c>
      <c r="B24" s="47">
        <v>5417</v>
      </c>
      <c r="C24" s="3"/>
      <c r="D24" s="59">
        <f>156</f>
        <v>156</v>
      </c>
      <c r="E24" s="13"/>
      <c r="F24" s="43"/>
    </row>
    <row r="25" spans="1:6" s="10" customFormat="1" ht="12.75">
      <c r="A25" s="3" t="s">
        <v>28</v>
      </c>
      <c r="B25" s="47">
        <v>95</v>
      </c>
      <c r="C25" s="3"/>
      <c r="D25" s="59">
        <f>849</f>
        <v>849</v>
      </c>
      <c r="E25" s="13"/>
      <c r="F25" s="43"/>
    </row>
    <row r="26" spans="1:6" s="10" customFormat="1" ht="12.75">
      <c r="A26" s="3" t="s">
        <v>29</v>
      </c>
      <c r="B26" s="47">
        <v>31731</v>
      </c>
      <c r="C26" s="3"/>
      <c r="D26" s="59">
        <f>20712</f>
        <v>20712</v>
      </c>
      <c r="E26" s="13"/>
      <c r="F26" s="43"/>
    </row>
    <row r="27" spans="1:6" s="10" customFormat="1" ht="12.75">
      <c r="A27" s="3"/>
      <c r="B27" s="48">
        <v>64132</v>
      </c>
      <c r="C27" s="3"/>
      <c r="D27" s="48">
        <f>SUM(D21:D26)</f>
        <v>46651</v>
      </c>
      <c r="E27" s="13"/>
      <c r="F27" s="43"/>
    </row>
    <row r="28" spans="1:6" s="10" customFormat="1" ht="12.75">
      <c r="A28" s="83" t="s">
        <v>30</v>
      </c>
      <c r="B28" s="47"/>
      <c r="C28" s="3"/>
      <c r="D28" s="59"/>
      <c r="E28" s="13"/>
      <c r="F28" s="43"/>
    </row>
    <row r="29" spans="1:6" s="10" customFormat="1" ht="12.75">
      <c r="A29" s="3" t="s">
        <v>31</v>
      </c>
      <c r="B29" s="47">
        <v>1991</v>
      </c>
      <c r="C29" s="3"/>
      <c r="D29" s="59">
        <f>2330</f>
        <v>2330</v>
      </c>
      <c r="E29" s="13"/>
      <c r="F29" s="43"/>
    </row>
    <row r="30" spans="1:6" s="10" customFormat="1" ht="12.75">
      <c r="A30" s="3" t="s">
        <v>115</v>
      </c>
      <c r="B30" s="47">
        <v>4045</v>
      </c>
      <c r="C30" s="3"/>
      <c r="D30" s="59">
        <f>2486</f>
        <v>2486</v>
      </c>
      <c r="E30" s="13"/>
      <c r="F30" s="43"/>
    </row>
    <row r="31" spans="1:6" s="10" customFormat="1" ht="12.75">
      <c r="A31" s="3" t="s">
        <v>116</v>
      </c>
      <c r="B31" s="47">
        <v>18118</v>
      </c>
      <c r="C31" s="3"/>
      <c r="D31" s="59">
        <f>(11098+1728)</f>
        <v>12826</v>
      </c>
      <c r="E31" s="13"/>
      <c r="F31" s="43"/>
    </row>
    <row r="32" spans="1:6" s="10" customFormat="1" ht="12.75">
      <c r="A32" s="2" t="s">
        <v>117</v>
      </c>
      <c r="B32" s="47">
        <v>6520</v>
      </c>
      <c r="C32" s="3"/>
      <c r="D32" s="59">
        <f>859</f>
        <v>859</v>
      </c>
      <c r="F32" s="11"/>
    </row>
    <row r="33" spans="1:6" s="10" customFormat="1" ht="12.75">
      <c r="A33" s="2"/>
      <c r="B33" s="48">
        <v>30674</v>
      </c>
      <c r="C33" s="3"/>
      <c r="D33" s="48">
        <f>SUM(D29:D32)</f>
        <v>18501</v>
      </c>
      <c r="F33" s="11"/>
    </row>
    <row r="34" spans="2:6" s="10" customFormat="1" ht="12.75">
      <c r="B34" s="13"/>
      <c r="C34" s="13"/>
      <c r="D34" s="43"/>
      <c r="F34" s="11"/>
    </row>
    <row r="35" spans="1:7" s="10" customFormat="1" ht="12.75">
      <c r="A35" s="16" t="s">
        <v>135</v>
      </c>
      <c r="B35" s="13">
        <v>33458</v>
      </c>
      <c r="C35" s="13"/>
      <c r="D35" s="13">
        <f>D27-D33</f>
        <v>28150</v>
      </c>
      <c r="E35" s="2"/>
      <c r="F35" s="1"/>
      <c r="G35" s="2"/>
    </row>
    <row r="36" spans="2:7" s="10" customFormat="1" ht="12.75">
      <c r="B36" s="13"/>
      <c r="C36" s="13"/>
      <c r="D36" s="13"/>
      <c r="E36" s="2"/>
      <c r="F36" s="1"/>
      <c r="G36" s="2"/>
    </row>
    <row r="37" spans="2:7" s="10" customFormat="1" ht="13.5" thickBot="1">
      <c r="B37" s="17">
        <v>66073</v>
      </c>
      <c r="C37" s="13"/>
      <c r="D37" s="17">
        <f>D19+D35</f>
        <v>58586</v>
      </c>
      <c r="E37" s="2"/>
      <c r="F37" s="1"/>
      <c r="G37" s="2"/>
    </row>
    <row r="38" spans="2:7" s="10" customFormat="1" ht="13.5" thickTop="1">
      <c r="B38" s="13"/>
      <c r="C38" s="13"/>
      <c r="D38" s="13"/>
      <c r="E38" s="2"/>
      <c r="F38" s="1"/>
      <c r="G38" s="2"/>
    </row>
    <row r="39" spans="1:7" s="10" customFormat="1" ht="12.75">
      <c r="A39" s="8" t="s">
        <v>32</v>
      </c>
      <c r="B39" s="63">
        <v>40000</v>
      </c>
      <c r="C39" s="21"/>
      <c r="D39" s="64">
        <f>40000000/1000</f>
        <v>40000</v>
      </c>
      <c r="E39" s="2"/>
      <c r="F39" s="1"/>
      <c r="G39" s="2"/>
    </row>
    <row r="40" spans="1:7" s="10" customFormat="1" ht="12.75">
      <c r="A40" s="8" t="s">
        <v>136</v>
      </c>
      <c r="B40" s="13">
        <v>3162</v>
      </c>
      <c r="C40" s="21"/>
      <c r="D40" s="64">
        <f>3162</f>
        <v>3162</v>
      </c>
      <c r="E40" s="2"/>
      <c r="F40" s="1"/>
      <c r="G40" s="2"/>
    </row>
    <row r="41" spans="1:7" s="10" customFormat="1" ht="12.75">
      <c r="A41" s="8" t="s">
        <v>137</v>
      </c>
      <c r="B41" s="13">
        <v>-45</v>
      </c>
      <c r="C41" s="21"/>
      <c r="D41" s="64">
        <f>-45</f>
        <v>-45</v>
      </c>
      <c r="E41" s="2"/>
      <c r="F41" s="1"/>
      <c r="G41" s="2"/>
    </row>
    <row r="42" spans="1:7" s="10" customFormat="1" ht="12.75">
      <c r="A42" s="8" t="s">
        <v>138</v>
      </c>
      <c r="B42" s="19">
        <v>13757</v>
      </c>
      <c r="C42" s="21"/>
      <c r="D42" s="19">
        <f>6918</f>
        <v>6918</v>
      </c>
      <c r="E42" s="2"/>
      <c r="F42" s="1"/>
      <c r="G42" s="2"/>
    </row>
    <row r="43" spans="1:7" s="10" customFormat="1" ht="12.75">
      <c r="A43" s="8" t="s">
        <v>34</v>
      </c>
      <c r="B43" s="49">
        <v>56874</v>
      </c>
      <c r="C43" s="21"/>
      <c r="D43" s="49">
        <f>SUM(D39:D42)</f>
        <v>50035</v>
      </c>
      <c r="E43" s="2"/>
      <c r="F43" s="1"/>
      <c r="G43" s="2"/>
    </row>
    <row r="44" spans="1:7" s="10" customFormat="1" ht="12.75">
      <c r="A44" s="8" t="s">
        <v>88</v>
      </c>
      <c r="B44" s="3">
        <v>897</v>
      </c>
      <c r="C44" s="21"/>
      <c r="D44" s="3">
        <f>903</f>
        <v>903</v>
      </c>
      <c r="E44" s="2"/>
      <c r="F44" s="1"/>
      <c r="G44" s="2"/>
    </row>
    <row r="45" spans="1:7" s="10" customFormat="1" ht="12.75">
      <c r="A45" s="8" t="s">
        <v>89</v>
      </c>
      <c r="B45" s="3">
        <v>210</v>
      </c>
      <c r="C45" s="21"/>
      <c r="D45" s="3">
        <f>210</f>
        <v>210</v>
      </c>
      <c r="E45" s="2"/>
      <c r="F45" s="1"/>
      <c r="G45" s="2"/>
    </row>
    <row r="46" spans="1:7" s="10" customFormat="1" ht="12.75">
      <c r="A46" s="8" t="s">
        <v>102</v>
      </c>
      <c r="B46" s="3">
        <v>8092</v>
      </c>
      <c r="C46" s="21"/>
      <c r="D46" s="3">
        <f>7438</f>
        <v>7438</v>
      </c>
      <c r="E46" s="2"/>
      <c r="F46" s="1"/>
      <c r="G46" s="2"/>
    </row>
    <row r="47" spans="1:6" s="10" customFormat="1" ht="13.5" thickBot="1">
      <c r="A47" s="8"/>
      <c r="B47" s="17">
        <v>66073</v>
      </c>
      <c r="C47" s="21"/>
      <c r="D47" s="17">
        <f>SUM(D43:D46)</f>
        <v>58586</v>
      </c>
      <c r="F47" s="11"/>
    </row>
    <row r="48" spans="1:6" s="10" customFormat="1" ht="13.5" thickTop="1">
      <c r="A48" s="4"/>
      <c r="B48" s="22"/>
      <c r="C48" s="21"/>
      <c r="D48" s="21"/>
      <c r="F48" s="11"/>
    </row>
    <row r="49" spans="1:4" ht="12.75">
      <c r="A49" s="8"/>
      <c r="B49" s="3"/>
      <c r="C49" s="30"/>
      <c r="D49" s="2"/>
    </row>
    <row r="50" spans="2:6" ht="12.75">
      <c r="B50" s="42"/>
      <c r="C50" s="30"/>
      <c r="D50" s="57"/>
      <c r="F50" s="20"/>
    </row>
    <row r="51" spans="1:6" ht="12.75">
      <c r="A51" s="10" t="s">
        <v>35</v>
      </c>
      <c r="B51" s="22"/>
      <c r="F51" s="23"/>
    </row>
    <row r="52" ht="12.75">
      <c r="A52" s="10"/>
    </row>
    <row r="53" ht="12.75">
      <c r="A53" s="10"/>
    </row>
    <row r="54" ht="12.75">
      <c r="A54" s="10"/>
    </row>
  </sheetData>
  <printOptions horizontalCentered="1"/>
  <pageMargins left="0.7480314960629921" right="0.7480314960629921" top="0.7874015748031497" bottom="0.984251968503937" header="0.5118110236220472" footer="0.5118110236220472"/>
  <pageSetup firstPageNumber="2" useFirstPageNumber="1" horizontalDpi="600" verticalDpi="600" orientation="portrait" scale="9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2:G37"/>
  <sheetViews>
    <sheetView showGridLines="0" workbookViewId="0" topLeftCell="A1">
      <selection activeCell="E22" sqref="E22"/>
    </sheetView>
  </sheetViews>
  <sheetFormatPr defaultColWidth="9.140625" defaultRowHeight="12.75"/>
  <cols>
    <col min="1" max="1" width="38.57421875" style="4" customWidth="1"/>
    <col min="2" max="2" width="9.28125" style="10" customWidth="1"/>
    <col min="3" max="3" width="9.421875" style="10" customWidth="1"/>
    <col min="4" max="4" width="10.00390625" style="10" customWidth="1"/>
    <col min="5" max="5" width="8.8515625" style="10" bestFit="1" customWidth="1"/>
    <col min="6" max="6" width="9.421875" style="10" customWidth="1"/>
    <col min="7" max="16384" width="9.140625" style="4" customWidth="1"/>
  </cols>
  <sheetData>
    <row r="2" ht="12.75">
      <c r="A2" s="6" t="s">
        <v>130</v>
      </c>
    </row>
    <row r="3" ht="12.75">
      <c r="A3" s="7" t="s">
        <v>4</v>
      </c>
    </row>
    <row r="5" ht="12.75">
      <c r="A5" s="8" t="s">
        <v>37</v>
      </c>
    </row>
    <row r="6" spans="1:6" ht="12.75">
      <c r="A6" s="31" t="s">
        <v>150</v>
      </c>
      <c r="B6" s="13"/>
      <c r="C6" s="13"/>
      <c r="D6" s="13"/>
      <c r="E6" s="13"/>
      <c r="F6" s="13"/>
    </row>
    <row r="7" spans="1:6" ht="12.75">
      <c r="A7" s="31" t="s">
        <v>5</v>
      </c>
      <c r="B7" s="13"/>
      <c r="C7" s="13"/>
      <c r="D7" s="13"/>
      <c r="E7" s="13"/>
      <c r="F7" s="13"/>
    </row>
    <row r="8" spans="1:6" ht="12.75">
      <c r="A8" s="31"/>
      <c r="B8" s="13"/>
      <c r="C8" s="13"/>
      <c r="D8" s="13"/>
      <c r="E8" s="13"/>
      <c r="F8" s="13"/>
    </row>
    <row r="9" spans="1:6" ht="12.75">
      <c r="A9" s="21"/>
      <c r="B9" s="13"/>
      <c r="C9" s="13"/>
      <c r="D9" s="43" t="s">
        <v>142</v>
      </c>
      <c r="E9" s="13"/>
      <c r="F9" s="13"/>
    </row>
    <row r="10" spans="1:7" ht="12.75">
      <c r="A10" s="21"/>
      <c r="B10" s="43" t="s">
        <v>3</v>
      </c>
      <c r="C10" s="43" t="s">
        <v>143</v>
      </c>
      <c r="D10" s="43" t="s">
        <v>144</v>
      </c>
      <c r="E10" s="43" t="s">
        <v>38</v>
      </c>
      <c r="F10" s="13"/>
      <c r="G10" s="5"/>
    </row>
    <row r="11" spans="1:7" ht="12.75">
      <c r="A11" s="21"/>
      <c r="B11" s="43" t="s">
        <v>39</v>
      </c>
      <c r="C11" s="43" t="s">
        <v>145</v>
      </c>
      <c r="D11" s="43" t="s">
        <v>146</v>
      </c>
      <c r="E11" s="43" t="s">
        <v>40</v>
      </c>
      <c r="F11" s="43" t="s">
        <v>41</v>
      </c>
      <c r="G11" s="5"/>
    </row>
    <row r="12" spans="1:7" ht="12.75">
      <c r="A12" s="21"/>
      <c r="B12" s="43" t="s">
        <v>13</v>
      </c>
      <c r="C12" s="43" t="s">
        <v>13</v>
      </c>
      <c r="D12" s="43" t="s">
        <v>13</v>
      </c>
      <c r="E12" s="43" t="s">
        <v>13</v>
      </c>
      <c r="F12" s="43" t="s">
        <v>13</v>
      </c>
      <c r="G12" s="5"/>
    </row>
    <row r="13" spans="1:7" ht="12.75">
      <c r="A13" s="21"/>
      <c r="B13" s="43"/>
      <c r="C13" s="43"/>
      <c r="D13" s="43"/>
      <c r="E13" s="43"/>
      <c r="F13" s="43"/>
      <c r="G13" s="5"/>
    </row>
    <row r="14" spans="1:6" ht="12.75">
      <c r="A14" s="21"/>
      <c r="B14" s="3"/>
      <c r="C14" s="3"/>
      <c r="D14" s="3"/>
      <c r="E14" s="3"/>
      <c r="F14" s="3"/>
    </row>
    <row r="15" spans="1:6" ht="12.75">
      <c r="A15" s="21" t="s">
        <v>147</v>
      </c>
      <c r="B15" s="3">
        <v>40000</v>
      </c>
      <c r="C15" s="3">
        <v>3162</v>
      </c>
      <c r="D15" s="3">
        <v>-44.771</v>
      </c>
      <c r="E15" s="3">
        <v>6918</v>
      </c>
      <c r="F15" s="3">
        <f>SUM(B15:E15)</f>
        <v>50035.229</v>
      </c>
    </row>
    <row r="16" spans="1:6" ht="12.75">
      <c r="A16" s="21"/>
      <c r="B16" s="3"/>
      <c r="C16" s="3"/>
      <c r="D16" s="3"/>
      <c r="E16" s="3"/>
      <c r="F16" s="3"/>
    </row>
    <row r="17" spans="1:6" ht="12.75">
      <c r="A17" s="21" t="s">
        <v>21</v>
      </c>
      <c r="B17" s="3">
        <v>0</v>
      </c>
      <c r="C17" s="3">
        <v>0</v>
      </c>
      <c r="D17" s="3">
        <v>0</v>
      </c>
      <c r="E17" s="3">
        <f>'Income sttmt'!F42</f>
        <v>6839</v>
      </c>
      <c r="F17" s="13">
        <f>SUM(B17:E17)</f>
        <v>6839</v>
      </c>
    </row>
    <row r="18" spans="1:6" ht="12.75">
      <c r="A18" s="21"/>
      <c r="B18" s="3"/>
      <c r="C18" s="3"/>
      <c r="D18" s="3"/>
      <c r="E18" s="3"/>
      <c r="F18" s="3"/>
    </row>
    <row r="19" spans="1:6" ht="13.5" thickBot="1">
      <c r="A19" s="21" t="s">
        <v>151</v>
      </c>
      <c r="B19" s="17">
        <f>SUM(B15:B18)</f>
        <v>40000</v>
      </c>
      <c r="C19" s="17">
        <f>SUM(C15:C18)</f>
        <v>3162</v>
      </c>
      <c r="D19" s="17">
        <f>SUM(D15:D18)</f>
        <v>-44.771</v>
      </c>
      <c r="E19" s="17">
        <f>SUM(E15:E18)</f>
        <v>13757</v>
      </c>
      <c r="F19" s="17">
        <f>SUM(F15:F18)</f>
        <v>56874.229</v>
      </c>
    </row>
    <row r="20" spans="1:6" ht="13.5" thickTop="1">
      <c r="A20" s="21"/>
      <c r="B20" s="3"/>
      <c r="C20" s="3"/>
      <c r="D20" s="3"/>
      <c r="E20" s="3"/>
      <c r="F20" s="3"/>
    </row>
    <row r="21" spans="1:6" ht="12.75">
      <c r="A21" s="21"/>
      <c r="B21" s="3"/>
      <c r="C21" s="3"/>
      <c r="D21" s="3"/>
      <c r="E21" s="3"/>
      <c r="F21" s="3"/>
    </row>
    <row r="22" spans="1:6" ht="12.75">
      <c r="A22" s="21"/>
      <c r="B22" s="13"/>
      <c r="C22" s="13"/>
      <c r="D22" s="13"/>
      <c r="E22" s="13"/>
      <c r="F22" s="13"/>
    </row>
    <row r="23" spans="1:6" ht="12.75">
      <c r="A23" s="21" t="s">
        <v>123</v>
      </c>
      <c r="B23" s="64" t="s">
        <v>33</v>
      </c>
      <c r="C23" s="64">
        <v>0</v>
      </c>
      <c r="D23" s="64"/>
      <c r="E23" s="13">
        <v>-11</v>
      </c>
      <c r="F23" s="13">
        <f>SUM(B23:E23)</f>
        <v>-11</v>
      </c>
    </row>
    <row r="24" spans="1:6" ht="12.75">
      <c r="A24" s="21"/>
      <c r="B24" s="13"/>
      <c r="C24" s="13"/>
      <c r="D24" s="13"/>
      <c r="E24" s="13"/>
      <c r="F24" s="13"/>
    </row>
    <row r="25" spans="1:6" ht="12.75">
      <c r="A25" s="21" t="s">
        <v>148</v>
      </c>
      <c r="B25" s="13">
        <v>34000</v>
      </c>
      <c r="C25" s="13">
        <v>0</v>
      </c>
      <c r="D25" s="13"/>
      <c r="E25" s="13">
        <v>0</v>
      </c>
      <c r="F25" s="13">
        <f>SUM(B25:E25)</f>
        <v>34000</v>
      </c>
    </row>
    <row r="26" spans="1:6" ht="12.75">
      <c r="A26" s="21"/>
      <c r="B26" s="13"/>
      <c r="C26" s="13"/>
      <c r="D26" s="13"/>
      <c r="E26" s="13"/>
      <c r="F26" s="13"/>
    </row>
    <row r="27" spans="1:6" ht="12.75">
      <c r="A27" s="21" t="s">
        <v>21</v>
      </c>
      <c r="B27" s="3">
        <v>0</v>
      </c>
      <c r="C27" s="3">
        <v>0</v>
      </c>
      <c r="D27" s="3"/>
      <c r="E27" s="3">
        <v>4265</v>
      </c>
      <c r="F27" s="13">
        <f>SUM(B27:E27)</f>
        <v>4265</v>
      </c>
    </row>
    <row r="28" spans="1:6" ht="12.75">
      <c r="A28" s="21"/>
      <c r="B28" s="3"/>
      <c r="C28" s="3"/>
      <c r="D28" s="3"/>
      <c r="E28" s="3"/>
      <c r="F28" s="3"/>
    </row>
    <row r="29" spans="1:6" ht="13.5" thickBot="1">
      <c r="A29" s="21" t="s">
        <v>119</v>
      </c>
      <c r="B29" s="17">
        <f>SUM(B23:B28)</f>
        <v>34000</v>
      </c>
      <c r="C29" s="17">
        <f>SUM(C23:C28)</f>
        <v>0</v>
      </c>
      <c r="D29" s="17">
        <f>SUM(D23:D28)</f>
        <v>0</v>
      </c>
      <c r="E29" s="17">
        <f>SUM(E23:E28)</f>
        <v>4254</v>
      </c>
      <c r="F29" s="17">
        <f>SUM(F23:F28)</f>
        <v>38254</v>
      </c>
    </row>
    <row r="30" ht="13.5" thickTop="1"/>
    <row r="31" spans="1:6" ht="12.75">
      <c r="A31" s="21"/>
      <c r="B31" s="13"/>
      <c r="C31" s="13"/>
      <c r="D31" s="13"/>
      <c r="E31" s="13"/>
      <c r="F31" s="13"/>
    </row>
    <row r="32" ht="12.75">
      <c r="A32" s="10" t="s">
        <v>24</v>
      </c>
    </row>
    <row r="33" ht="12.75">
      <c r="A33" s="10" t="s">
        <v>149</v>
      </c>
    </row>
    <row r="35" ht="12.75">
      <c r="A35" s="10"/>
    </row>
    <row r="37" ht="12.75">
      <c r="G37" s="24"/>
    </row>
    <row r="42" ht="0.75" customHeight="1"/>
  </sheetData>
  <printOptions horizontalCentered="1"/>
  <pageMargins left="0.8267716535433072" right="0.7480314960629921" top="0.7874015748031497" bottom="0.984251968503937" header="0.5118110236220472" footer="0.5118110236220472"/>
  <pageSetup firstPageNumber="3" useFirstPageNumber="1" horizontalDpi="600" verticalDpi="600" orientation="portrait" scale="90"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dimension ref="A2:G33"/>
  <sheetViews>
    <sheetView showGridLines="0" workbookViewId="0" topLeftCell="A1">
      <selection activeCell="G3" sqref="G3"/>
    </sheetView>
  </sheetViews>
  <sheetFormatPr defaultColWidth="9.140625" defaultRowHeight="12.75"/>
  <cols>
    <col min="1" max="1" width="48.7109375" style="4" customWidth="1"/>
    <col min="2" max="2" width="3.421875" style="4" customWidth="1"/>
    <col min="3" max="3" width="9.00390625" style="13" bestFit="1" customWidth="1"/>
    <col min="4" max="4" width="4.28125" style="4" customWidth="1"/>
    <col min="5" max="5" width="7.8515625" style="4" bestFit="1" customWidth="1"/>
    <col min="6" max="16384" width="9.140625" style="4" customWidth="1"/>
  </cols>
  <sheetData>
    <row r="2" spans="1:5" ht="12.75">
      <c r="A2" s="6" t="s">
        <v>130</v>
      </c>
      <c r="B2" s="10"/>
      <c r="C2" s="10"/>
      <c r="D2" s="10"/>
      <c r="E2" s="10"/>
    </row>
    <row r="3" spans="1:5" ht="12.75">
      <c r="A3" s="7" t="s">
        <v>4</v>
      </c>
      <c r="B3" s="10"/>
      <c r="C3" s="10"/>
      <c r="D3" s="10"/>
      <c r="E3" s="10"/>
    </row>
    <row r="5" ht="12.75">
      <c r="A5" s="8" t="s">
        <v>83</v>
      </c>
    </row>
    <row r="6" ht="12.75">
      <c r="A6" s="8" t="s">
        <v>140</v>
      </c>
    </row>
    <row r="7" spans="1:3" ht="12.75">
      <c r="A7" s="8" t="s">
        <v>84</v>
      </c>
      <c r="C7" s="21"/>
    </row>
    <row r="8" spans="3:5" ht="12.75">
      <c r="C8" s="25"/>
      <c r="E8" s="5"/>
    </row>
    <row r="9" spans="3:5" ht="12.75">
      <c r="C9" s="36" t="s">
        <v>128</v>
      </c>
      <c r="E9" s="36" t="s">
        <v>128</v>
      </c>
    </row>
    <row r="10" spans="3:5" ht="12.75">
      <c r="C10" s="36" t="s">
        <v>51</v>
      </c>
      <c r="E10" s="36" t="s">
        <v>51</v>
      </c>
    </row>
    <row r="11" spans="3:5" ht="12.75">
      <c r="C11" s="36" t="s">
        <v>139</v>
      </c>
      <c r="E11" s="9" t="s">
        <v>118</v>
      </c>
    </row>
    <row r="12" spans="3:5" ht="12.75">
      <c r="C12" s="25" t="s">
        <v>13</v>
      </c>
      <c r="E12" s="5" t="s">
        <v>13</v>
      </c>
    </row>
    <row r="13" spans="3:5" ht="12.75">
      <c r="C13" s="25"/>
      <c r="E13" s="5"/>
    </row>
    <row r="14" spans="1:5" ht="12.75">
      <c r="A14" s="4" t="s">
        <v>129</v>
      </c>
      <c r="C14" s="13">
        <v>14315</v>
      </c>
      <c r="D14" s="30"/>
      <c r="E14" s="3">
        <v>12190</v>
      </c>
    </row>
    <row r="15" spans="3:5" ht="12.75">
      <c r="C15" s="42"/>
      <c r="D15" s="30"/>
      <c r="E15" s="3"/>
    </row>
    <row r="16" spans="1:5" ht="12.75">
      <c r="A16" s="4" t="s">
        <v>85</v>
      </c>
      <c r="C16" s="3">
        <v>-1897</v>
      </c>
      <c r="D16" s="30"/>
      <c r="E16" s="3">
        <v>2661</v>
      </c>
    </row>
    <row r="17" spans="3:5" ht="12.75">
      <c r="C17" s="42"/>
      <c r="D17" s="30"/>
      <c r="E17" s="3"/>
    </row>
    <row r="18" spans="1:5" ht="12.75">
      <c r="A18" s="4" t="s">
        <v>86</v>
      </c>
      <c r="C18" s="3">
        <v>-1086</v>
      </c>
      <c r="D18" s="30"/>
      <c r="E18" s="3">
        <v>2141</v>
      </c>
    </row>
    <row r="19" spans="3:5" ht="12.75">
      <c r="C19" s="21"/>
      <c r="D19" s="30"/>
      <c r="E19" s="3"/>
    </row>
    <row r="20" spans="1:5" ht="12.75">
      <c r="A20" s="4" t="s">
        <v>87</v>
      </c>
      <c r="C20" s="49">
        <v>11332</v>
      </c>
      <c r="D20" s="30"/>
      <c r="E20" s="49">
        <v>16992</v>
      </c>
    </row>
    <row r="21" spans="3:5" ht="12.75">
      <c r="C21" s="3"/>
      <c r="D21" s="30"/>
      <c r="E21" s="3"/>
    </row>
    <row r="22" spans="1:5" ht="12.75">
      <c r="A22" s="4" t="s">
        <v>90</v>
      </c>
      <c r="C22" s="70">
        <v>20399</v>
      </c>
      <c r="D22" s="30"/>
      <c r="E22" s="68" t="s">
        <v>33</v>
      </c>
    </row>
    <row r="23" spans="3:5" ht="12.75">
      <c r="C23" s="69"/>
      <c r="D23" s="30"/>
      <c r="E23" s="68"/>
    </row>
    <row r="24" spans="1:5" ht="13.5" thickBot="1">
      <c r="A24" s="4" t="s">
        <v>91</v>
      </c>
      <c r="B24" s="3"/>
      <c r="C24" s="17">
        <v>31731</v>
      </c>
      <c r="D24" s="30"/>
      <c r="E24" s="17">
        <v>16992</v>
      </c>
    </row>
    <row r="25" spans="3:5" ht="13.5" thickTop="1">
      <c r="C25" s="22"/>
      <c r="D25" s="30"/>
      <c r="E25" s="42"/>
    </row>
    <row r="26" spans="1:5" ht="12.75">
      <c r="A26" s="4" t="s">
        <v>36</v>
      </c>
      <c r="C26" s="21"/>
      <c r="D26" s="30"/>
      <c r="E26" s="10"/>
    </row>
    <row r="28" ht="12.75">
      <c r="A28" s="10" t="s">
        <v>24</v>
      </c>
    </row>
    <row r="29" spans="3:7" ht="12.75">
      <c r="C29" s="21"/>
      <c r="D29" s="5"/>
      <c r="F29" s="5"/>
      <c r="G29" s="5"/>
    </row>
    <row r="30" spans="3:7" ht="12.75">
      <c r="C30" s="21"/>
      <c r="D30" s="5"/>
      <c r="F30" s="5"/>
      <c r="G30" s="5"/>
    </row>
    <row r="31" spans="3:7" ht="12.75">
      <c r="C31" s="21"/>
      <c r="D31" s="5"/>
      <c r="F31" s="5"/>
      <c r="G31" s="5"/>
    </row>
    <row r="32" spans="3:7" ht="12.75">
      <c r="C32" s="21"/>
      <c r="D32" s="5"/>
      <c r="F32" s="5"/>
      <c r="G32" s="5"/>
    </row>
    <row r="33" spans="3:7" ht="12.75">
      <c r="C33" s="21"/>
      <c r="D33" s="5"/>
      <c r="F33" s="5"/>
      <c r="G33" s="5"/>
    </row>
  </sheetData>
  <printOptions horizontalCentered="1"/>
  <pageMargins left="0.7480314960629921" right="0.7480314960629921" top="0.7874015748031497" bottom="0.984251968503937" header="0.5118110236220472" footer="0.5118110236220472"/>
  <pageSetup firstPageNumber="4" useFirstPageNumber="1" horizontalDpi="600" verticalDpi="600" orientation="portrait" scale="90"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2:I234"/>
  <sheetViews>
    <sheetView showGridLines="0" workbookViewId="0" topLeftCell="A1">
      <selection activeCell="J140" sqref="J140"/>
    </sheetView>
  </sheetViews>
  <sheetFormatPr defaultColWidth="9.140625" defaultRowHeight="12.75"/>
  <cols>
    <col min="1" max="1" width="4.57421875" style="27" customWidth="1"/>
    <col min="2" max="2" width="15.7109375" style="4" customWidth="1"/>
    <col min="3" max="3" width="10.7109375" style="4" customWidth="1"/>
    <col min="4" max="4" width="9.8515625" style="4" bestFit="1" customWidth="1"/>
    <col min="5" max="5" width="10.28125" style="4" bestFit="1" customWidth="1"/>
    <col min="6" max="6" width="12.00390625" style="4" bestFit="1" customWidth="1"/>
    <col min="7" max="7" width="9.28125" style="4" bestFit="1" customWidth="1"/>
    <col min="8" max="8" width="12.00390625" style="4" customWidth="1"/>
    <col min="9" max="9" width="9.28125" style="4" customWidth="1"/>
    <col min="10" max="16384" width="9.140625" style="4" customWidth="1"/>
  </cols>
  <sheetData>
    <row r="1" ht="12.75" customHeight="1"/>
    <row r="2" spans="1:5" ht="12.75">
      <c r="A2" s="6" t="s">
        <v>130</v>
      </c>
      <c r="B2" s="10"/>
      <c r="C2" s="10"/>
      <c r="D2" s="10"/>
      <c r="E2" s="10"/>
    </row>
    <row r="3" spans="1:5" ht="12.75">
      <c r="A3" s="7" t="s">
        <v>4</v>
      </c>
      <c r="B3" s="10"/>
      <c r="C3" s="10"/>
      <c r="D3" s="10"/>
      <c r="E3" s="10"/>
    </row>
    <row r="4" ht="12.75">
      <c r="A4" s="28"/>
    </row>
    <row r="5" ht="12.75">
      <c r="A5" s="27" t="s">
        <v>42</v>
      </c>
    </row>
    <row r="8" spans="1:2" ht="12.75">
      <c r="A8" s="29" t="s">
        <v>43</v>
      </c>
      <c r="B8" s="8" t="s">
        <v>92</v>
      </c>
    </row>
    <row r="9" ht="4.5" customHeight="1"/>
    <row r="24" spans="1:2" ht="12.75">
      <c r="A24" s="29" t="s">
        <v>44</v>
      </c>
      <c r="B24" s="8" t="s">
        <v>93</v>
      </c>
    </row>
    <row r="30" spans="1:9" ht="12.75">
      <c r="A30" s="29" t="s">
        <v>45</v>
      </c>
      <c r="B30" s="31" t="s">
        <v>94</v>
      </c>
      <c r="C30" s="21"/>
      <c r="D30" s="21"/>
      <c r="E30" s="21"/>
      <c r="F30" s="21"/>
      <c r="G30" s="21"/>
      <c r="H30" s="21"/>
      <c r="I30" s="21"/>
    </row>
    <row r="31" spans="1:9" ht="12.75">
      <c r="A31" s="29"/>
      <c r="B31" s="31"/>
      <c r="C31" s="21"/>
      <c r="D31" s="21"/>
      <c r="E31" s="21"/>
      <c r="F31" s="21"/>
      <c r="G31" s="21"/>
      <c r="H31" s="21"/>
      <c r="I31" s="21"/>
    </row>
    <row r="32" spans="1:9" ht="12.75">
      <c r="A32" s="29"/>
      <c r="B32" s="31"/>
      <c r="C32" s="21"/>
      <c r="D32" s="21"/>
      <c r="E32" s="21"/>
      <c r="F32" s="21"/>
      <c r="G32" s="21"/>
      <c r="H32" s="21"/>
      <c r="I32" s="21"/>
    </row>
    <row r="33" spans="1:9" ht="12.75">
      <c r="A33" s="29"/>
      <c r="B33" s="21"/>
      <c r="C33" s="21"/>
      <c r="D33" s="21"/>
      <c r="E33" s="21"/>
      <c r="F33" s="21"/>
      <c r="G33" s="21"/>
      <c r="H33" s="21"/>
      <c r="I33" s="21"/>
    </row>
    <row r="34" spans="1:9" ht="12.75">
      <c r="A34" s="29"/>
      <c r="B34" s="21"/>
      <c r="C34" s="21"/>
      <c r="D34" s="21"/>
      <c r="E34" s="21"/>
      <c r="F34" s="21"/>
      <c r="G34" s="21"/>
      <c r="H34" s="21"/>
      <c r="I34" s="21"/>
    </row>
    <row r="35" spans="1:9" ht="12.75">
      <c r="A35" s="29"/>
      <c r="B35" s="21"/>
      <c r="C35" s="21"/>
      <c r="D35" s="21"/>
      <c r="E35" s="21"/>
      <c r="F35" s="21"/>
      <c r="G35" s="21"/>
      <c r="H35" s="21"/>
      <c r="I35" s="21"/>
    </row>
    <row r="36" spans="1:9" ht="12.75">
      <c r="A36" s="29"/>
      <c r="B36" s="21"/>
      <c r="C36" s="21"/>
      <c r="D36" s="21"/>
      <c r="E36" s="21"/>
      <c r="F36" s="21"/>
      <c r="G36" s="21"/>
      <c r="H36" s="21"/>
      <c r="I36" s="21"/>
    </row>
    <row r="37" spans="2:9" ht="12.75">
      <c r="B37" s="21"/>
      <c r="C37" s="21"/>
      <c r="D37" s="21"/>
      <c r="E37" s="21"/>
      <c r="F37" s="21"/>
      <c r="G37" s="21"/>
      <c r="H37" s="21"/>
      <c r="I37" s="21"/>
    </row>
    <row r="38" spans="2:9" ht="12.75">
      <c r="B38" s="21"/>
      <c r="C38" s="21"/>
      <c r="D38" s="21"/>
      <c r="E38" s="21"/>
      <c r="F38" s="21"/>
      <c r="G38" s="21"/>
      <c r="H38" s="21"/>
      <c r="I38" s="21"/>
    </row>
    <row r="39" spans="2:9" ht="12.75">
      <c r="B39" s="21"/>
      <c r="C39" s="21"/>
      <c r="D39" s="21"/>
      <c r="E39" s="21"/>
      <c r="F39" s="21"/>
      <c r="G39" s="21"/>
      <c r="H39" s="21"/>
      <c r="I39" s="21"/>
    </row>
    <row r="40" spans="2:9" ht="12.75">
      <c r="B40" s="21"/>
      <c r="C40" s="21"/>
      <c r="D40" s="21"/>
      <c r="E40" s="21"/>
      <c r="F40" s="21"/>
      <c r="G40" s="21"/>
      <c r="H40" s="21"/>
      <c r="I40" s="21"/>
    </row>
    <row r="41" spans="2:9" ht="12.75">
      <c r="B41" s="21"/>
      <c r="C41" s="21"/>
      <c r="D41" s="21"/>
      <c r="E41" s="21"/>
      <c r="F41" s="21"/>
      <c r="G41" s="21"/>
      <c r="H41" s="21"/>
      <c r="I41" s="21"/>
    </row>
    <row r="42" spans="2:9" ht="12.75">
      <c r="B42" s="21"/>
      <c r="C42" s="21"/>
      <c r="D42" s="21"/>
      <c r="E42" s="21"/>
      <c r="F42" s="21"/>
      <c r="G42" s="21"/>
      <c r="H42" s="21"/>
      <c r="I42" s="21"/>
    </row>
    <row r="43" spans="2:9" ht="12.75">
      <c r="B43" s="21"/>
      <c r="C43" s="21"/>
      <c r="D43" s="21"/>
      <c r="E43" s="21"/>
      <c r="F43" s="21"/>
      <c r="G43" s="21"/>
      <c r="H43" s="21"/>
      <c r="I43" s="21"/>
    </row>
    <row r="44" spans="2:9" ht="12.75">
      <c r="B44" s="21"/>
      <c r="C44" s="21"/>
      <c r="D44" s="21"/>
      <c r="E44" s="21"/>
      <c r="F44" s="21"/>
      <c r="G44" s="21"/>
      <c r="H44" s="21"/>
      <c r="I44" s="21"/>
    </row>
    <row r="45" spans="2:9" ht="12.75">
      <c r="B45" s="21"/>
      <c r="C45" s="21"/>
      <c r="D45" s="21"/>
      <c r="E45" s="21"/>
      <c r="F45" s="21"/>
      <c r="G45" s="21"/>
      <c r="H45" s="21"/>
      <c r="I45" s="21"/>
    </row>
    <row r="46" spans="1:2" ht="12.75">
      <c r="A46" s="29" t="s">
        <v>46</v>
      </c>
      <c r="B46" s="8" t="s">
        <v>95</v>
      </c>
    </row>
    <row r="47" ht="12.75"/>
    <row r="48" spans="2:9" ht="12.75">
      <c r="B48" s="90"/>
      <c r="C48" s="90"/>
      <c r="D48" s="90"/>
      <c r="E48" s="90"/>
      <c r="F48" s="90"/>
      <c r="G48" s="90"/>
      <c r="H48" s="90"/>
      <c r="I48" s="90"/>
    </row>
    <row r="49" spans="2:9" ht="12.75">
      <c r="B49" s="90"/>
      <c r="C49" s="90"/>
      <c r="D49" s="90"/>
      <c r="E49" s="90"/>
      <c r="F49" s="90"/>
      <c r="G49" s="90"/>
      <c r="H49" s="90"/>
      <c r="I49" s="90"/>
    </row>
    <row r="50" ht="12.75"/>
    <row r="51" spans="1:2" ht="12.75">
      <c r="A51" s="29" t="s">
        <v>47</v>
      </c>
      <c r="B51" s="8" t="s">
        <v>96</v>
      </c>
    </row>
    <row r="52" spans="1:2" ht="12.75">
      <c r="A52" s="29"/>
      <c r="B52" s="8"/>
    </row>
    <row r="53" ht="15" customHeight="1"/>
    <row r="54" ht="15.75" customHeight="1"/>
    <row r="55" ht="12.75"/>
    <row r="56" spans="1:2" ht="12.75">
      <c r="A56" s="29" t="s">
        <v>48</v>
      </c>
      <c r="B56" s="31" t="s">
        <v>97</v>
      </c>
    </row>
    <row r="57" spans="1:2" ht="12.75">
      <c r="A57" s="29"/>
      <c r="B57" s="8"/>
    </row>
    <row r="58" spans="1:2" ht="12.75">
      <c r="A58" s="29"/>
      <c r="B58" s="8"/>
    </row>
    <row r="59" spans="1:2" ht="12.75">
      <c r="A59" s="29"/>
      <c r="B59" s="8"/>
    </row>
    <row r="60" spans="1:2" ht="12.75">
      <c r="A60" s="29"/>
      <c r="B60" s="8"/>
    </row>
    <row r="61" ht="12.75"/>
    <row r="62" spans="1:2" ht="12.75">
      <c r="A62" s="29" t="s">
        <v>49</v>
      </c>
      <c r="B62" s="8" t="s">
        <v>98</v>
      </c>
    </row>
    <row r="64" ht="12.75"/>
    <row r="65" ht="12.75"/>
    <row r="66" ht="12.75"/>
    <row r="67" ht="12.75">
      <c r="G67" s="21"/>
    </row>
    <row r="68" spans="1:9" ht="12.75">
      <c r="A68" s="29" t="s">
        <v>50</v>
      </c>
      <c r="B68" s="31" t="s">
        <v>99</v>
      </c>
      <c r="C68" s="21"/>
      <c r="D68" s="21"/>
      <c r="E68" s="21"/>
      <c r="F68" s="21"/>
      <c r="G68" s="21"/>
      <c r="H68" s="21"/>
      <c r="I68" s="21"/>
    </row>
    <row r="69" spans="1:9" ht="12.75">
      <c r="A69" s="29"/>
      <c r="B69" s="31"/>
      <c r="C69" s="21"/>
      <c r="F69" s="5" t="s">
        <v>11</v>
      </c>
      <c r="H69" s="32" t="s">
        <v>152</v>
      </c>
      <c r="I69" s="21"/>
    </row>
    <row r="70" spans="1:9" ht="12.75">
      <c r="A70" s="29"/>
      <c r="B70" s="31"/>
      <c r="C70" s="21"/>
      <c r="F70" s="5" t="s">
        <v>51</v>
      </c>
      <c r="H70" s="32" t="s">
        <v>51</v>
      </c>
      <c r="I70" s="21"/>
    </row>
    <row r="71" spans="1:9" ht="12.75">
      <c r="A71" s="29"/>
      <c r="B71" s="31"/>
      <c r="C71" s="21"/>
      <c r="F71" s="34" t="s">
        <v>139</v>
      </c>
      <c r="H71" s="34" t="s">
        <v>139</v>
      </c>
      <c r="I71" s="21"/>
    </row>
    <row r="72" spans="1:9" ht="12.75">
      <c r="A72" s="29"/>
      <c r="C72" s="21"/>
      <c r="F72" s="32" t="s">
        <v>13</v>
      </c>
      <c r="H72" s="32" t="s">
        <v>13</v>
      </c>
      <c r="I72" s="21"/>
    </row>
    <row r="73" spans="1:9" ht="12.75">
      <c r="A73" s="29"/>
      <c r="B73" s="52" t="s">
        <v>153</v>
      </c>
      <c r="C73" s="21"/>
      <c r="I73" s="21"/>
    </row>
    <row r="74" spans="1:9" ht="12.75">
      <c r="A74" s="29"/>
      <c r="B74" s="21" t="s">
        <v>154</v>
      </c>
      <c r="C74" s="21"/>
      <c r="F74" s="13">
        <v>12645</v>
      </c>
      <c r="G74" s="21"/>
      <c r="H74" s="13">
        <v>37049</v>
      </c>
      <c r="I74" s="21"/>
    </row>
    <row r="75" spans="1:9" ht="12.75">
      <c r="A75" s="29"/>
      <c r="B75" s="21" t="s">
        <v>52</v>
      </c>
      <c r="C75" s="21"/>
      <c r="F75" s="13">
        <v>3062</v>
      </c>
      <c r="G75" s="21"/>
      <c r="H75" s="13">
        <v>7680</v>
      </c>
      <c r="I75" s="21"/>
    </row>
    <row r="76" spans="1:9" ht="12.75">
      <c r="A76" s="29"/>
      <c r="B76" s="21" t="s">
        <v>53</v>
      </c>
      <c r="C76" s="21"/>
      <c r="F76" s="13">
        <v>209</v>
      </c>
      <c r="G76" s="21"/>
      <c r="H76" s="13">
        <v>386</v>
      </c>
      <c r="I76" s="21"/>
    </row>
    <row r="77" spans="1:9" ht="12.75">
      <c r="A77" s="29"/>
      <c r="B77" s="21" t="s">
        <v>155</v>
      </c>
      <c r="C77" s="21"/>
      <c r="D77" s="21"/>
      <c r="F77" s="49">
        <v>15916</v>
      </c>
      <c r="G77" s="21"/>
      <c r="H77" s="49">
        <v>45115</v>
      </c>
      <c r="I77" s="21"/>
    </row>
    <row r="78" spans="1:9" ht="12.75">
      <c r="A78" s="29"/>
      <c r="B78" s="21" t="s">
        <v>156</v>
      </c>
      <c r="C78" s="21"/>
      <c r="D78" s="21"/>
      <c r="F78" s="19">
        <v>-197</v>
      </c>
      <c r="G78" s="21"/>
      <c r="H78" s="19">
        <v>-4256</v>
      </c>
      <c r="I78" s="21"/>
    </row>
    <row r="79" spans="1:9" ht="13.5" thickBot="1">
      <c r="A79" s="29"/>
      <c r="B79" s="21" t="s">
        <v>157</v>
      </c>
      <c r="C79" s="21"/>
      <c r="D79" s="21"/>
      <c r="F79" s="17">
        <v>15719</v>
      </c>
      <c r="G79" s="21"/>
      <c r="H79" s="17">
        <v>40859</v>
      </c>
      <c r="I79" s="21"/>
    </row>
    <row r="80" spans="1:9" ht="13.5" thickTop="1">
      <c r="A80" s="29"/>
      <c r="B80" s="21"/>
      <c r="C80" s="21"/>
      <c r="D80" s="21"/>
      <c r="F80" s="21"/>
      <c r="G80" s="21"/>
      <c r="H80" s="21"/>
      <c r="I80" s="21"/>
    </row>
    <row r="81" spans="1:9" ht="12.75">
      <c r="A81" s="29"/>
      <c r="B81" s="71" t="s">
        <v>158</v>
      </c>
      <c r="C81" s="21"/>
      <c r="D81" s="21"/>
      <c r="F81" s="21"/>
      <c r="G81" s="21"/>
      <c r="H81" s="21"/>
      <c r="I81" s="21"/>
    </row>
    <row r="82" spans="1:9" ht="12.75">
      <c r="A82" s="29"/>
      <c r="B82" s="21" t="s">
        <v>154</v>
      </c>
      <c r="C82" s="21"/>
      <c r="D82" s="21"/>
      <c r="F82" s="13">
        <v>604</v>
      </c>
      <c r="G82" s="21"/>
      <c r="H82" s="13">
        <v>7423</v>
      </c>
      <c r="I82" s="21"/>
    </row>
    <row r="83" spans="1:9" ht="12.75">
      <c r="A83" s="29"/>
      <c r="B83" s="21" t="s">
        <v>52</v>
      </c>
      <c r="C83" s="21"/>
      <c r="D83" s="21"/>
      <c r="F83" s="13">
        <v>270</v>
      </c>
      <c r="G83" s="21"/>
      <c r="H83" s="13">
        <v>1516</v>
      </c>
      <c r="I83" s="21"/>
    </row>
    <row r="84" spans="1:9" ht="12.75">
      <c r="A84" s="29"/>
      <c r="B84" s="21" t="s">
        <v>53</v>
      </c>
      <c r="C84" s="21"/>
      <c r="D84" s="21"/>
      <c r="F84" s="13">
        <v>-274</v>
      </c>
      <c r="G84" s="21"/>
      <c r="H84" s="13">
        <v>-172</v>
      </c>
      <c r="I84" s="21"/>
    </row>
    <row r="85" spans="1:9" ht="12.75">
      <c r="A85" s="29"/>
      <c r="B85" s="21"/>
      <c r="C85" s="21"/>
      <c r="D85" s="21"/>
      <c r="F85" s="72">
        <v>600</v>
      </c>
      <c r="G85" s="21"/>
      <c r="H85" s="72">
        <v>8767</v>
      </c>
      <c r="I85" s="21"/>
    </row>
    <row r="86" spans="1:9" ht="12.75">
      <c r="A86" s="29"/>
      <c r="B86" s="21" t="s">
        <v>186</v>
      </c>
      <c r="C86" s="21"/>
      <c r="D86" s="21"/>
      <c r="F86" s="19">
        <v>361</v>
      </c>
      <c r="G86" s="21"/>
      <c r="H86" s="19">
        <v>722</v>
      </c>
      <c r="I86" s="21"/>
    </row>
    <row r="87" spans="2:8" ht="13.5" thickBot="1">
      <c r="B87" s="33"/>
      <c r="D87" s="32"/>
      <c r="F87" s="81">
        <v>961</v>
      </c>
      <c r="G87" s="5"/>
      <c r="H87" s="82">
        <v>9489</v>
      </c>
    </row>
    <row r="88" spans="2:6" ht="13.5" thickTop="1">
      <c r="B88" s="33"/>
      <c r="D88" s="32"/>
      <c r="E88" s="73"/>
      <c r="F88" s="5"/>
    </row>
    <row r="89" spans="2:9" ht="12.75">
      <c r="B89" s="21"/>
      <c r="C89" s="21"/>
      <c r="D89" s="21"/>
      <c r="E89" s="21"/>
      <c r="F89" s="21"/>
      <c r="G89" s="21"/>
      <c r="H89" s="21"/>
      <c r="I89" s="21"/>
    </row>
    <row r="90" spans="1:2" ht="12.75">
      <c r="A90" s="29" t="s">
        <v>54</v>
      </c>
      <c r="B90" s="8" t="s">
        <v>55</v>
      </c>
    </row>
    <row r="94" spans="1:4" ht="12.75">
      <c r="A94" s="37" t="s">
        <v>56</v>
      </c>
      <c r="B94" s="31" t="s">
        <v>58</v>
      </c>
      <c r="C94" s="21"/>
      <c r="D94" s="21"/>
    </row>
    <row r="97" ht="12.75">
      <c r="F97" s="74"/>
    </row>
    <row r="99" spans="1:2" ht="12.75">
      <c r="A99" s="29" t="s">
        <v>57</v>
      </c>
      <c r="B99" s="8" t="s">
        <v>100</v>
      </c>
    </row>
    <row r="105" spans="1:2" ht="12.75">
      <c r="A105" s="29" t="s">
        <v>59</v>
      </c>
      <c r="B105" s="8" t="s">
        <v>61</v>
      </c>
    </row>
    <row r="107" ht="12.75">
      <c r="B107" s="4" t="s">
        <v>62</v>
      </c>
    </row>
    <row r="108" ht="12.75">
      <c r="F108" s="5"/>
    </row>
    <row r="109" spans="1:6" ht="12.75">
      <c r="A109" s="37" t="s">
        <v>60</v>
      </c>
      <c r="B109" s="31" t="s">
        <v>124</v>
      </c>
      <c r="C109" s="21"/>
      <c r="D109" s="21"/>
      <c r="E109" s="21"/>
      <c r="F109" s="21"/>
    </row>
    <row r="110" spans="2:6" ht="12.75">
      <c r="B110" s="21"/>
      <c r="C110" s="21"/>
      <c r="D110" s="21"/>
      <c r="E110" s="21"/>
      <c r="F110" s="21"/>
    </row>
    <row r="117" spans="1:9" ht="12.75">
      <c r="A117" s="37" t="s">
        <v>63</v>
      </c>
      <c r="B117" s="31" t="s">
        <v>125</v>
      </c>
      <c r="C117" s="21"/>
      <c r="D117" s="21"/>
      <c r="E117" s="21"/>
      <c r="F117" s="21"/>
      <c r="G117" s="21"/>
      <c r="H117" s="21"/>
      <c r="I117" s="21"/>
    </row>
    <row r="118" spans="2:9" ht="12.75">
      <c r="B118" s="21"/>
      <c r="C118" s="21"/>
      <c r="D118" s="21"/>
      <c r="E118" s="21"/>
      <c r="F118" s="21"/>
      <c r="G118" s="21"/>
      <c r="H118" s="21"/>
      <c r="I118" s="21"/>
    </row>
    <row r="119" spans="2:9" ht="12.75">
      <c r="B119" s="21"/>
      <c r="C119" s="21"/>
      <c r="D119" s="21"/>
      <c r="E119" s="21"/>
      <c r="F119" s="21"/>
      <c r="G119" s="21"/>
      <c r="H119" s="21"/>
      <c r="I119" s="21"/>
    </row>
    <row r="120" spans="2:9" ht="12.75">
      <c r="B120" s="21"/>
      <c r="C120" s="21"/>
      <c r="D120" s="21"/>
      <c r="E120" s="21"/>
      <c r="F120" s="21"/>
      <c r="G120" s="21"/>
      <c r="H120" s="21"/>
      <c r="I120" s="21"/>
    </row>
    <row r="121" spans="2:9" ht="12.75">
      <c r="B121" s="21"/>
      <c r="C121" s="21"/>
      <c r="D121" s="21"/>
      <c r="E121" s="21"/>
      <c r="F121" s="21"/>
      <c r="G121" s="21"/>
      <c r="H121" s="21"/>
      <c r="I121" s="21"/>
    </row>
    <row r="122" spans="2:9" ht="12.75">
      <c r="B122" s="21"/>
      <c r="C122" s="21"/>
      <c r="D122" s="21"/>
      <c r="E122" s="21"/>
      <c r="F122" s="21"/>
      <c r="G122" s="21"/>
      <c r="H122" s="21"/>
      <c r="I122" s="21"/>
    </row>
    <row r="123" spans="1:9" ht="12.75">
      <c r="A123" s="37" t="s">
        <v>64</v>
      </c>
      <c r="B123" s="31" t="s">
        <v>103</v>
      </c>
      <c r="C123" s="21"/>
      <c r="D123" s="21"/>
      <c r="E123" s="21"/>
      <c r="F123" s="21"/>
      <c r="G123" s="21"/>
      <c r="H123" s="21"/>
      <c r="I123" s="21"/>
    </row>
    <row r="124" spans="2:9" ht="12.75">
      <c r="B124" s="21"/>
      <c r="C124" s="21"/>
      <c r="D124" s="21"/>
      <c r="E124" s="21"/>
      <c r="F124" s="21"/>
      <c r="G124" s="21"/>
      <c r="H124" s="21"/>
      <c r="I124" s="21"/>
    </row>
    <row r="125" spans="2:9" ht="12.75">
      <c r="B125" s="21"/>
      <c r="C125" s="21"/>
      <c r="D125" s="21"/>
      <c r="E125" s="21"/>
      <c r="F125" s="21"/>
      <c r="G125" s="21"/>
      <c r="H125" s="21"/>
      <c r="I125" s="21"/>
    </row>
    <row r="126" spans="2:9" ht="12.75">
      <c r="B126" s="21"/>
      <c r="C126" s="21"/>
      <c r="D126" s="21"/>
      <c r="E126" s="21"/>
      <c r="F126" s="21"/>
      <c r="G126" s="21"/>
      <c r="H126" s="21"/>
      <c r="I126" s="21"/>
    </row>
    <row r="129" spans="1:2" ht="12.75">
      <c r="A129" s="29" t="s">
        <v>65</v>
      </c>
      <c r="B129" s="8" t="s">
        <v>159</v>
      </c>
    </row>
    <row r="131" ht="12.75">
      <c r="B131" s="4" t="s">
        <v>160</v>
      </c>
    </row>
    <row r="133" spans="1:8" s="21" customFormat="1" ht="12.75">
      <c r="A133" s="37" t="s">
        <v>66</v>
      </c>
      <c r="B133" s="31" t="s">
        <v>1</v>
      </c>
      <c r="F133" s="25" t="s">
        <v>11</v>
      </c>
      <c r="H133" s="32" t="s">
        <v>152</v>
      </c>
    </row>
    <row r="134" spans="1:8" s="21" customFormat="1" ht="12.75">
      <c r="A134" s="35"/>
      <c r="F134" s="25" t="s">
        <v>51</v>
      </c>
      <c r="H134" s="32" t="s">
        <v>51</v>
      </c>
    </row>
    <row r="135" spans="1:8" s="21" customFormat="1" ht="12.75">
      <c r="A135" s="35"/>
      <c r="F135" s="34" t="s">
        <v>139</v>
      </c>
      <c r="H135" s="34" t="s">
        <v>139</v>
      </c>
    </row>
    <row r="136" spans="1:8" s="21" customFormat="1" ht="12.75">
      <c r="A136" s="35"/>
      <c r="F136" s="32" t="s">
        <v>13</v>
      </c>
      <c r="H136" s="32" t="s">
        <v>13</v>
      </c>
    </row>
    <row r="137" spans="1:6" s="21" customFormat="1" ht="12.75">
      <c r="A137" s="35"/>
      <c r="F137" s="38"/>
    </row>
    <row r="138" spans="1:8" s="21" customFormat="1" ht="13.5" thickBot="1">
      <c r="A138" s="35"/>
      <c r="B138" s="21" t="s">
        <v>161</v>
      </c>
      <c r="F138" s="88">
        <f>-'Income sttmt'!B32</f>
        <v>237</v>
      </c>
      <c r="G138" s="38"/>
      <c r="H138" s="88">
        <f>-'Income sttmt'!F32</f>
        <v>2570</v>
      </c>
    </row>
    <row r="139" s="21" customFormat="1" ht="13.5" thickTop="1">
      <c r="A139" s="35"/>
    </row>
    <row r="140" s="21" customFormat="1" ht="12.75">
      <c r="A140" s="35"/>
    </row>
    <row r="141" s="21" customFormat="1" ht="12.75">
      <c r="A141" s="35"/>
    </row>
    <row r="142" s="21" customFormat="1" ht="12.75">
      <c r="A142" s="35"/>
    </row>
    <row r="143" s="21" customFormat="1" ht="12.75">
      <c r="A143" s="35"/>
    </row>
    <row r="144" s="21" customFormat="1" ht="12.75">
      <c r="A144" s="35"/>
    </row>
    <row r="146" spans="1:2" ht="12.75">
      <c r="A146" s="29" t="s">
        <v>67</v>
      </c>
      <c r="B146" s="8" t="s">
        <v>101</v>
      </c>
    </row>
    <row r="151" spans="1:2" ht="12.75">
      <c r="A151" s="37" t="s">
        <v>68</v>
      </c>
      <c r="B151" s="31" t="s">
        <v>162</v>
      </c>
    </row>
    <row r="152" spans="1:2" ht="12.75">
      <c r="A152" s="29"/>
      <c r="B152" s="8"/>
    </row>
    <row r="153" spans="1:2" ht="12.75">
      <c r="A153" s="29"/>
      <c r="B153" s="4" t="s">
        <v>169</v>
      </c>
    </row>
    <row r="154" spans="1:8" ht="12.75">
      <c r="A154" s="29"/>
      <c r="F154" s="5" t="s">
        <v>11</v>
      </c>
      <c r="H154" s="32" t="s">
        <v>152</v>
      </c>
    </row>
    <row r="155" spans="1:8" ht="12.75">
      <c r="A155" s="29"/>
      <c r="F155" s="5" t="s">
        <v>51</v>
      </c>
      <c r="H155" s="32" t="s">
        <v>51</v>
      </c>
    </row>
    <row r="156" spans="1:8" ht="12.75">
      <c r="A156" s="29"/>
      <c r="F156" s="34" t="s">
        <v>139</v>
      </c>
      <c r="H156" s="34" t="s">
        <v>139</v>
      </c>
    </row>
    <row r="157" spans="1:8" ht="12.75">
      <c r="A157" s="29"/>
      <c r="F157" s="32" t="s">
        <v>13</v>
      </c>
      <c r="H157" s="32" t="s">
        <v>13</v>
      </c>
    </row>
    <row r="158" spans="1:8" ht="12.75">
      <c r="A158" s="29"/>
      <c r="B158" s="4" t="s">
        <v>170</v>
      </c>
      <c r="F158" s="80">
        <v>818</v>
      </c>
      <c r="G158" s="80"/>
      <c r="H158" s="80">
        <v>818</v>
      </c>
    </row>
    <row r="159" spans="1:8" ht="12.75">
      <c r="A159" s="29"/>
      <c r="B159" s="4" t="s">
        <v>171</v>
      </c>
      <c r="F159" s="80">
        <v>64</v>
      </c>
      <c r="G159" s="80"/>
      <c r="H159" s="80">
        <v>64</v>
      </c>
    </row>
    <row r="160" ht="12.75">
      <c r="A160" s="29"/>
    </row>
    <row r="161" spans="1:8" ht="12.75">
      <c r="A161" s="29"/>
      <c r="B161" s="4" t="s">
        <v>105</v>
      </c>
      <c r="H161" s="5" t="s">
        <v>104</v>
      </c>
    </row>
    <row r="162" spans="1:8" ht="12.75">
      <c r="A162" s="29"/>
      <c r="B162" s="8"/>
      <c r="H162" s="5" t="s">
        <v>172</v>
      </c>
    </row>
    <row r="163" spans="2:8" ht="12.75">
      <c r="B163" s="4" t="s">
        <v>106</v>
      </c>
      <c r="G163" s="21"/>
      <c r="H163" s="25" t="s">
        <v>13</v>
      </c>
    </row>
    <row r="164" spans="2:8" ht="12.75">
      <c r="B164" s="4" t="s">
        <v>107</v>
      </c>
      <c r="G164" s="21"/>
      <c r="H164" s="25">
        <v>100</v>
      </c>
    </row>
    <row r="165" spans="2:8" ht="12.75">
      <c r="B165" s="4" t="s">
        <v>108</v>
      </c>
      <c r="G165" s="21"/>
      <c r="H165" s="25">
        <v>95</v>
      </c>
    </row>
    <row r="166" spans="2:8" ht="12.75">
      <c r="B166" s="4" t="s">
        <v>109</v>
      </c>
      <c r="G166" s="21"/>
      <c r="H166" s="25">
        <v>101</v>
      </c>
    </row>
    <row r="167" spans="7:8" ht="12.75">
      <c r="G167" s="21"/>
      <c r="H167" s="25"/>
    </row>
    <row r="168" spans="6:7" ht="12.75">
      <c r="F168" s="21"/>
      <c r="G168" s="21"/>
    </row>
    <row r="169" spans="1:9" ht="12.75">
      <c r="A169" s="37" t="s">
        <v>69</v>
      </c>
      <c r="B169" s="31" t="s">
        <v>173</v>
      </c>
      <c r="C169" s="21"/>
      <c r="D169" s="21"/>
      <c r="E169" s="21"/>
      <c r="F169" s="21"/>
      <c r="G169" s="21"/>
      <c r="H169" s="21"/>
      <c r="I169" s="21"/>
    </row>
    <row r="170" spans="1:9" ht="12.75">
      <c r="A170" s="21"/>
      <c r="B170" s="21"/>
      <c r="C170" s="21"/>
      <c r="D170" s="21"/>
      <c r="E170" s="21"/>
      <c r="F170" s="21"/>
      <c r="G170" s="21"/>
      <c r="H170" s="21"/>
      <c r="I170" s="21"/>
    </row>
    <row r="171" spans="1:9" ht="12.75">
      <c r="A171" s="35"/>
      <c r="B171" s="21" t="s">
        <v>174</v>
      </c>
      <c r="C171" s="21"/>
      <c r="D171" s="21"/>
      <c r="E171" s="21"/>
      <c r="F171" s="21"/>
      <c r="G171" s="21"/>
      <c r="H171" s="21"/>
      <c r="I171" s="21"/>
    </row>
    <row r="172" spans="1:9" ht="12.75">
      <c r="A172" s="35"/>
      <c r="B172" s="21"/>
      <c r="C172" s="21"/>
      <c r="D172" s="21"/>
      <c r="E172" s="21"/>
      <c r="F172" s="21"/>
      <c r="G172" s="21"/>
      <c r="H172" s="21"/>
      <c r="I172" s="21"/>
    </row>
    <row r="173" spans="1:9" ht="12.75">
      <c r="A173" s="35"/>
      <c r="B173" s="21"/>
      <c r="C173" s="21"/>
      <c r="D173" s="21"/>
      <c r="E173" s="21"/>
      <c r="F173" s="21"/>
      <c r="G173" s="21"/>
      <c r="H173" s="21"/>
      <c r="I173" s="21"/>
    </row>
    <row r="174" spans="1:9" ht="12.75">
      <c r="A174" s="35"/>
      <c r="B174" s="21" t="s">
        <v>175</v>
      </c>
      <c r="C174" s="21"/>
      <c r="D174" s="21"/>
      <c r="E174" s="21"/>
      <c r="F174" s="21"/>
      <c r="G174" s="21"/>
      <c r="H174" s="21"/>
      <c r="I174" s="21"/>
    </row>
    <row r="175" spans="1:9" ht="12.75">
      <c r="A175" s="35"/>
      <c r="B175" s="21"/>
      <c r="C175" s="21"/>
      <c r="D175" s="21"/>
      <c r="E175" s="21"/>
      <c r="F175" s="25" t="s">
        <v>181</v>
      </c>
      <c r="G175" s="25" t="s">
        <v>183</v>
      </c>
      <c r="H175" s="25" t="s">
        <v>185</v>
      </c>
      <c r="I175" s="21"/>
    </row>
    <row r="176" spans="1:9" ht="12.75">
      <c r="A176" s="35"/>
      <c r="B176" s="21"/>
      <c r="C176" s="21"/>
      <c r="D176" s="21"/>
      <c r="E176" s="21"/>
      <c r="F176" s="25" t="s">
        <v>182</v>
      </c>
      <c r="G176" s="25" t="s">
        <v>182</v>
      </c>
      <c r="H176" s="25" t="s">
        <v>182</v>
      </c>
      <c r="I176" s="21"/>
    </row>
    <row r="177" spans="1:9" ht="12.75">
      <c r="A177" s="35"/>
      <c r="B177" s="21"/>
      <c r="C177" s="21"/>
      <c r="D177" s="21"/>
      <c r="E177" s="21"/>
      <c r="F177" s="25"/>
      <c r="G177" s="25" t="s">
        <v>184</v>
      </c>
      <c r="H177" s="25" t="s">
        <v>184</v>
      </c>
      <c r="I177" s="21"/>
    </row>
    <row r="178" spans="1:9" ht="12.75">
      <c r="A178" s="35"/>
      <c r="B178" s="21"/>
      <c r="C178" s="21"/>
      <c r="D178" s="21"/>
      <c r="E178" s="21"/>
      <c r="F178" s="32" t="s">
        <v>13</v>
      </c>
      <c r="G178" s="32" t="s">
        <v>13</v>
      </c>
      <c r="H178" s="32" t="s">
        <v>13</v>
      </c>
      <c r="I178" s="21"/>
    </row>
    <row r="179" spans="1:9" ht="12.75">
      <c r="A179" s="35"/>
      <c r="B179" s="21" t="s">
        <v>177</v>
      </c>
      <c r="C179" s="21"/>
      <c r="D179" s="21"/>
      <c r="E179" s="21"/>
      <c r="F179" s="86">
        <v>2100</v>
      </c>
      <c r="G179" s="86">
        <v>1957</v>
      </c>
      <c r="H179" s="86">
        <f>F179-G179</f>
        <v>143</v>
      </c>
      <c r="I179" s="21"/>
    </row>
    <row r="180" spans="1:9" ht="12.75">
      <c r="A180" s="35"/>
      <c r="B180" s="21" t="s">
        <v>178</v>
      </c>
      <c r="C180" s="21"/>
      <c r="D180" s="21"/>
      <c r="E180" s="21"/>
      <c r="F180" s="86">
        <v>2000</v>
      </c>
      <c r="G180" s="86">
        <v>754</v>
      </c>
      <c r="H180" s="86">
        <f>F180-G180</f>
        <v>1246</v>
      </c>
      <c r="I180" s="21"/>
    </row>
    <row r="181" spans="1:9" ht="12.75">
      <c r="A181" s="35"/>
      <c r="B181" s="21" t="s">
        <v>179</v>
      </c>
      <c r="C181" s="21"/>
      <c r="D181" s="21"/>
      <c r="E181" s="21"/>
      <c r="F181" s="86">
        <v>5450</v>
      </c>
      <c r="G181" s="86">
        <v>403</v>
      </c>
      <c r="H181" s="86">
        <f>F181-G181</f>
        <v>5047</v>
      </c>
      <c r="I181" s="21"/>
    </row>
    <row r="182" spans="1:9" ht="12.75">
      <c r="A182" s="35"/>
      <c r="B182" s="21" t="s">
        <v>180</v>
      </c>
      <c r="C182" s="21"/>
      <c r="D182" s="21"/>
      <c r="E182" s="21"/>
      <c r="F182" s="86">
        <v>1300</v>
      </c>
      <c r="G182" s="86">
        <v>1276</v>
      </c>
      <c r="H182" s="86">
        <f>F182-G182</f>
        <v>24</v>
      </c>
      <c r="I182" s="21"/>
    </row>
    <row r="183" spans="1:9" ht="12.75">
      <c r="A183" s="35"/>
      <c r="B183" s="21"/>
      <c r="C183" s="21"/>
      <c r="D183" s="21"/>
      <c r="E183" s="21"/>
      <c r="F183" s="87">
        <f>SUM(F179:F182)</f>
        <v>10850</v>
      </c>
      <c r="G183" s="87">
        <f>SUM(G179:G182)</f>
        <v>4390</v>
      </c>
      <c r="H183" s="87">
        <f>SUM(H179:H182)</f>
        <v>6460</v>
      </c>
      <c r="I183" s="21"/>
    </row>
    <row r="184" spans="1:9" ht="12.75">
      <c r="A184" s="35"/>
      <c r="B184" s="21"/>
      <c r="C184" s="21"/>
      <c r="D184" s="21"/>
      <c r="E184" s="21"/>
      <c r="F184" s="21"/>
      <c r="G184" s="21"/>
      <c r="H184" s="21"/>
      <c r="I184" s="21"/>
    </row>
    <row r="185" spans="1:9" ht="12.75">
      <c r="A185" s="35"/>
      <c r="B185" s="21"/>
      <c r="C185" s="21"/>
      <c r="D185" s="21"/>
      <c r="E185" s="21"/>
      <c r="F185" s="21"/>
      <c r="G185" s="21"/>
      <c r="H185" s="21"/>
      <c r="I185" s="21"/>
    </row>
    <row r="186" spans="1:8" ht="12.75">
      <c r="A186" s="29" t="s">
        <v>70</v>
      </c>
      <c r="B186" s="31" t="s">
        <v>126</v>
      </c>
      <c r="C186" s="21"/>
      <c r="D186" s="21"/>
      <c r="E186" s="21"/>
      <c r="F186" s="21"/>
      <c r="G186" s="21"/>
      <c r="H186" s="21"/>
    </row>
    <row r="187" spans="2:8" ht="12.75">
      <c r="B187" s="21"/>
      <c r="C187" s="21"/>
      <c r="D187" s="21"/>
      <c r="E187" s="21"/>
      <c r="F187" s="21"/>
      <c r="G187" s="21"/>
      <c r="H187" s="21"/>
    </row>
    <row r="188" spans="2:8" ht="12.75">
      <c r="B188" s="42"/>
      <c r="C188" s="42"/>
      <c r="D188" s="75" t="s">
        <v>72</v>
      </c>
      <c r="E188" s="75"/>
      <c r="F188" s="75" t="s">
        <v>73</v>
      </c>
      <c r="G188" s="75"/>
      <c r="H188" s="75" t="s">
        <v>41</v>
      </c>
    </row>
    <row r="189" spans="2:8" ht="12.75">
      <c r="B189" s="76" t="s">
        <v>74</v>
      </c>
      <c r="C189" s="76"/>
      <c r="D189" s="77" t="s">
        <v>13</v>
      </c>
      <c r="E189" s="76"/>
      <c r="F189" s="77" t="s">
        <v>13</v>
      </c>
      <c r="G189" s="76"/>
      <c r="H189" s="77" t="s">
        <v>13</v>
      </c>
    </row>
    <row r="190" spans="2:8" ht="8.25" customHeight="1">
      <c r="B190" s="21"/>
      <c r="C190" s="21"/>
      <c r="D190" s="21"/>
      <c r="E190" s="21"/>
      <c r="F190" s="21"/>
      <c r="G190" s="21"/>
      <c r="H190" s="21"/>
    </row>
    <row r="191" spans="2:8" ht="12.75">
      <c r="B191" s="21" t="s">
        <v>75</v>
      </c>
      <c r="C191" s="21"/>
      <c r="D191" s="38">
        <f>'Bal Sheet'!B29</f>
        <v>1991</v>
      </c>
      <c r="E191" s="38"/>
      <c r="F191" s="38">
        <v>0</v>
      </c>
      <c r="G191" s="38"/>
      <c r="H191" s="38">
        <f>SUM(D191:G191)</f>
        <v>1991</v>
      </c>
    </row>
    <row r="192" spans="1:9" ht="8.25" customHeight="1">
      <c r="A192" s="35"/>
      <c r="B192" s="21"/>
      <c r="C192" s="21"/>
      <c r="D192" s="38"/>
      <c r="E192" s="38"/>
      <c r="F192" s="38"/>
      <c r="G192" s="38"/>
      <c r="H192" s="38"/>
      <c r="I192" s="21"/>
    </row>
    <row r="193" spans="1:9" ht="12.75">
      <c r="A193" s="35"/>
      <c r="B193" s="21" t="s">
        <v>76</v>
      </c>
      <c r="C193" s="21"/>
      <c r="D193" s="38">
        <f>'Bal Sheet'!B46</f>
        <v>8092</v>
      </c>
      <c r="E193" s="38"/>
      <c r="F193" s="38">
        <v>0</v>
      </c>
      <c r="G193" s="38"/>
      <c r="H193" s="38">
        <f>SUM(D193:G193)</f>
        <v>8092</v>
      </c>
      <c r="I193" s="21"/>
    </row>
    <row r="194" spans="1:9" ht="6.75" customHeight="1">
      <c r="A194" s="35"/>
      <c r="B194" s="21"/>
      <c r="C194" s="21"/>
      <c r="D194" s="38"/>
      <c r="E194" s="38"/>
      <c r="F194" s="38"/>
      <c r="G194" s="38"/>
      <c r="H194" s="38"/>
      <c r="I194" s="21"/>
    </row>
    <row r="195" spans="1:9" ht="13.5" thickBot="1">
      <c r="A195" s="35"/>
      <c r="B195" s="21"/>
      <c r="C195" s="21"/>
      <c r="D195" s="39">
        <f>SUM(D191:D194)</f>
        <v>10083</v>
      </c>
      <c r="E195" s="21"/>
      <c r="F195" s="39">
        <f>SUM(F191:F194)</f>
        <v>0</v>
      </c>
      <c r="G195" s="21"/>
      <c r="H195" s="39">
        <f>SUM(H191:H194)</f>
        <v>10083</v>
      </c>
      <c r="I195" s="21"/>
    </row>
    <row r="196" spans="1:9" ht="13.5" thickTop="1">
      <c r="A196" s="35"/>
      <c r="B196" s="21"/>
      <c r="C196" s="21"/>
      <c r="D196" s="21"/>
      <c r="E196" s="21"/>
      <c r="F196" s="21"/>
      <c r="G196" s="21"/>
      <c r="H196" s="21"/>
      <c r="I196" s="21"/>
    </row>
    <row r="198" spans="1:2" ht="12.75">
      <c r="A198" s="29" t="s">
        <v>71</v>
      </c>
      <c r="B198" s="8" t="s">
        <v>78</v>
      </c>
    </row>
    <row r="203" spans="1:2" ht="12.75">
      <c r="A203" s="29" t="s">
        <v>77</v>
      </c>
      <c r="B203" s="8" t="s">
        <v>80</v>
      </c>
    </row>
    <row r="209" spans="1:2" ht="12.75">
      <c r="A209" s="29" t="s">
        <v>79</v>
      </c>
      <c r="B209" s="31" t="s">
        <v>127</v>
      </c>
    </row>
    <row r="210" spans="1:2" ht="12.75">
      <c r="A210" s="29"/>
      <c r="B210" s="8"/>
    </row>
    <row r="211" spans="1:2" ht="12.75">
      <c r="A211" s="29"/>
      <c r="B211" s="4" t="s">
        <v>81</v>
      </c>
    </row>
    <row r="212" ht="12.75">
      <c r="A212" s="29"/>
    </row>
    <row r="213" spans="1:9" ht="12.75">
      <c r="A213" s="29"/>
      <c r="B213" s="8"/>
      <c r="F213" s="5" t="s">
        <v>11</v>
      </c>
      <c r="H213" s="32" t="s">
        <v>152</v>
      </c>
      <c r="I213" s="40"/>
    </row>
    <row r="214" spans="1:9" ht="12.75">
      <c r="A214" s="29"/>
      <c r="B214" s="8"/>
      <c r="F214" s="5" t="s">
        <v>51</v>
      </c>
      <c r="H214" s="32" t="s">
        <v>51</v>
      </c>
      <c r="I214" s="40"/>
    </row>
    <row r="215" spans="1:9" ht="12.75">
      <c r="A215" s="29"/>
      <c r="B215" s="8"/>
      <c r="F215" s="34" t="s">
        <v>139</v>
      </c>
      <c r="H215" s="34" t="s">
        <v>139</v>
      </c>
      <c r="I215" s="40"/>
    </row>
    <row r="216" spans="2:8" ht="12.75">
      <c r="B216" s="8" t="s">
        <v>163</v>
      </c>
      <c r="F216" s="36"/>
      <c r="G216" s="21"/>
      <c r="H216" s="36"/>
    </row>
    <row r="217" spans="2:8" ht="13.5" thickBot="1">
      <c r="B217" s="4" t="s">
        <v>82</v>
      </c>
      <c r="F217" s="53">
        <f>'Income sttmt'!B42</f>
        <v>622</v>
      </c>
      <c r="G217" s="38"/>
      <c r="H217" s="53">
        <f>'Income sttmt'!F42</f>
        <v>6839</v>
      </c>
    </row>
    <row r="218" spans="6:8" ht="13.5" thickTop="1">
      <c r="F218" s="51"/>
      <c r="G218" s="38"/>
      <c r="H218" s="51"/>
    </row>
    <row r="219" spans="2:8" ht="13.5" thickBot="1">
      <c r="B219" s="4" t="s">
        <v>164</v>
      </c>
      <c r="F219" s="53">
        <v>80000</v>
      </c>
      <c r="G219" s="38"/>
      <c r="H219" s="53">
        <v>80000</v>
      </c>
    </row>
    <row r="220" spans="6:8" ht="13.5" thickTop="1">
      <c r="F220" s="51"/>
      <c r="G220" s="38"/>
      <c r="H220" s="51"/>
    </row>
    <row r="221" spans="2:8" ht="13.5" thickBot="1">
      <c r="B221" s="4" t="s">
        <v>165</v>
      </c>
      <c r="F221" s="54">
        <f>F217/F219*100</f>
        <v>0.7775</v>
      </c>
      <c r="G221" s="38"/>
      <c r="H221" s="54">
        <f>H217/H219*100</f>
        <v>8.54875</v>
      </c>
    </row>
    <row r="222" spans="6:8" ht="13.5" thickTop="1">
      <c r="F222" s="51"/>
      <c r="G222" s="38"/>
      <c r="H222" s="51"/>
    </row>
    <row r="223" spans="6:8" ht="12.75">
      <c r="F223" s="51"/>
      <c r="G223" s="38"/>
      <c r="H223" s="51"/>
    </row>
    <row r="224" spans="2:8" ht="12.75">
      <c r="B224" s="8" t="s">
        <v>166</v>
      </c>
      <c r="F224" s="51"/>
      <c r="G224" s="38"/>
      <c r="H224" s="51"/>
    </row>
    <row r="225" spans="2:8" ht="13.5" thickBot="1">
      <c r="B225" s="4" t="s">
        <v>82</v>
      </c>
      <c r="F225" s="53">
        <f>'Income sttmt'!B42</f>
        <v>622</v>
      </c>
      <c r="G225" s="38"/>
      <c r="H225" s="53">
        <f>'Income sttmt'!F42</f>
        <v>6839</v>
      </c>
    </row>
    <row r="226" spans="6:8" ht="13.5" thickTop="1">
      <c r="F226" s="51"/>
      <c r="G226" s="38"/>
      <c r="H226" s="51"/>
    </row>
    <row r="227" spans="2:8" ht="12.75">
      <c r="B227" s="4" t="s">
        <v>164</v>
      </c>
      <c r="F227" s="51">
        <v>80000</v>
      </c>
      <c r="G227" s="38"/>
      <c r="H227" s="51">
        <v>80000</v>
      </c>
    </row>
    <row r="228" spans="2:8" ht="12.75">
      <c r="B228" s="4" t="s">
        <v>167</v>
      </c>
      <c r="F228" s="51">
        <v>6605</v>
      </c>
      <c r="G228" s="38"/>
      <c r="H228" s="51">
        <v>6605</v>
      </c>
    </row>
    <row r="229" spans="6:8" ht="13.5" thickBot="1">
      <c r="F229" s="78">
        <f>SUM(F227:F228)</f>
        <v>86605</v>
      </c>
      <c r="G229" s="38"/>
      <c r="H229" s="78">
        <f>SUM(H227:H228)</f>
        <v>86605</v>
      </c>
    </row>
    <row r="230" spans="6:8" ht="13.5" thickTop="1">
      <c r="F230" s="51"/>
      <c r="G230" s="38"/>
      <c r="H230" s="51"/>
    </row>
    <row r="231" spans="2:8" ht="13.5" thickBot="1">
      <c r="B231" s="4" t="s">
        <v>165</v>
      </c>
      <c r="F231" s="54">
        <f>F225/F229*100</f>
        <v>0.7182033369897812</v>
      </c>
      <c r="G231" s="38"/>
      <c r="H231" s="54">
        <f>H225/H229*100</f>
        <v>7.896772703654524</v>
      </c>
    </row>
    <row r="232" spans="6:8" ht="13.5" thickTop="1">
      <c r="F232" s="79"/>
      <c r="G232" s="38"/>
      <c r="H232" s="79"/>
    </row>
    <row r="233" spans="1:8" ht="13.5">
      <c r="A233" s="41"/>
      <c r="F233" s="51"/>
      <c r="G233" s="38"/>
      <c r="H233" s="51"/>
    </row>
    <row r="234" spans="1:2" ht="12.75">
      <c r="A234" s="29" t="s">
        <v>176</v>
      </c>
      <c r="B234" s="31" t="s">
        <v>168</v>
      </c>
    </row>
  </sheetData>
  <mergeCells count="1">
    <mergeCell ref="B48:I49"/>
  </mergeCells>
  <printOptions horizontalCentered="1"/>
  <pageMargins left="0.7480314960629921" right="0.7480314960629921" top="0.7874015748031497" bottom="0.8661417322834646" header="0.5118110236220472" footer="0.5118110236220472"/>
  <pageSetup firstPageNumber="5" useFirstPageNumber="1" horizontalDpi="600" verticalDpi="600" orientation="portrait" scale="90" r:id="rId2"/>
  <headerFooter alignWithMargins="0">
    <oddFooter>&amp;CPage &amp;P</oddFooter>
  </headerFooter>
  <rowBreaks count="4" manualBreakCount="4">
    <brk id="55" max="255" man="1"/>
    <brk id="93" max="255" man="1"/>
    <brk id="144" max="255" man="1"/>
    <brk id="19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PENERBITAN PELANGI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PENERBITAN PELANGI</dc:creator>
  <cp:keywords/>
  <dc:description/>
  <cp:lastModifiedBy>ppsb</cp:lastModifiedBy>
  <cp:lastPrinted>2005-05-30T08:29:42Z</cp:lastPrinted>
  <dcterms:created xsi:type="dcterms:W3CDTF">2004-04-06T06:04:43Z</dcterms:created>
  <dcterms:modified xsi:type="dcterms:W3CDTF">2005-05-30T08:29:47Z</dcterms:modified>
  <cp:category/>
  <cp:version/>
  <cp:contentType/>
  <cp:contentStatus/>
</cp:coreProperties>
</file>